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628"/>
  <workbookPr defaultThemeVersion="124226"/>
  <mc:AlternateContent xmlns:mc="http://schemas.openxmlformats.org/markup-compatibility/2006">
    <mc:Choice Requires="x15">
      <x15ac:absPath xmlns:x15ac="http://schemas.microsoft.com/office/spreadsheetml/2010/11/ac" url="E:\1. REW DT Work\REW Heritage SCIO\01.04.2023 to 31.03.2024 Heritage Accounts\"/>
    </mc:Choice>
  </mc:AlternateContent>
  <xr:revisionPtr revIDLastSave="0" documentId="8_{3B2BC1B1-6AC0-4FA1-9C1E-35B8E88AE67E}" xr6:coauthVersionLast="47" xr6:coauthVersionMax="47" xr10:uidLastSave="{00000000-0000-0000-0000-000000000000}"/>
  <bookViews>
    <workbookView xWindow="-108" yWindow="-108" windowWidth="23256" windowHeight="12576" tabRatio="913" xr2:uid="{00000000-000D-0000-FFFF-FFFF00000000}"/>
  </bookViews>
  <sheets>
    <sheet name="Bank" sheetId="1" r:id="rId1"/>
    <sheet name="Bank reconciliation" sheetId="6" r:id="rId2"/>
    <sheet name="Management accounts" sheetId="4" r:id="rId3"/>
    <sheet name="Assets" sheetId="28" r:id="rId4"/>
    <sheet name="Other Donations" sheetId="29" r:id="rId5"/>
    <sheet name="External Leader.CDF.Crown Est" sheetId="27" r:id="rId6"/>
    <sheet name="External Fund NILPS " sheetId="31" r:id="rId7"/>
    <sheet name="National Lottery Heritage Grant" sheetId="25" r:id="rId8"/>
    <sheet name="Unrestricted Funds" sheetId="26" r:id="rId9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N75" i="4" l="1"/>
  <c r="M75" i="4"/>
  <c r="K75" i="4"/>
  <c r="N36" i="4"/>
  <c r="N72" i="4" s="1"/>
  <c r="M72" i="4"/>
  <c r="N65" i="4"/>
  <c r="M65" i="4"/>
  <c r="K65" i="4"/>
  <c r="N52" i="4"/>
  <c r="M52" i="4"/>
  <c r="K52" i="4"/>
  <c r="M36" i="4"/>
  <c r="K36" i="4"/>
  <c r="N33" i="4"/>
  <c r="M33" i="4"/>
  <c r="K33" i="4"/>
  <c r="N20" i="4"/>
  <c r="M20" i="4"/>
  <c r="K20" i="4"/>
  <c r="K72" i="4" l="1"/>
  <c r="H20" i="4" l="1"/>
  <c r="G20" i="4"/>
  <c r="E20" i="4"/>
  <c r="F11" i="31" l="1"/>
  <c r="M7" i="28" l="1"/>
  <c r="F8" i="25" l="1"/>
  <c r="E52" i="4" l="1"/>
  <c r="M11" i="31" l="1"/>
  <c r="M7" i="29" l="1"/>
  <c r="F7" i="29"/>
  <c r="F7" i="28"/>
  <c r="M26" i="1" l="1"/>
  <c r="M19" i="26" l="1"/>
  <c r="F8" i="27" l="1"/>
  <c r="H33" i="4" l="1"/>
  <c r="M8" i="27" l="1"/>
  <c r="F19" i="26" l="1"/>
  <c r="E33" i="4" l="1"/>
  <c r="M8" i="25"/>
  <c r="F26" i="1" l="1"/>
  <c r="G33" i="4" l="1"/>
  <c r="E47" i="6" l="1"/>
  <c r="E49" i="6" s="1"/>
  <c r="I54" i="4"/>
  <c r="I37" i="4"/>
  <c r="I38" i="4"/>
  <c r="I39" i="4"/>
  <c r="I40" i="4"/>
  <c r="I41" i="4"/>
  <c r="I42" i="4"/>
  <c r="I43" i="4"/>
  <c r="I44" i="4"/>
  <c r="I45" i="4"/>
  <c r="I46" i="4"/>
  <c r="I47" i="4"/>
  <c r="I48" i="4"/>
  <c r="I50" i="4"/>
  <c r="I51" i="4"/>
  <c r="I53" i="4"/>
  <c r="I55" i="4"/>
  <c r="I56" i="4"/>
  <c r="I57" i="4"/>
  <c r="I58" i="4"/>
  <c r="I59" i="4"/>
  <c r="I60" i="4"/>
  <c r="I61" i="4"/>
  <c r="I63" i="4"/>
  <c r="I64" i="4"/>
  <c r="I66" i="4"/>
  <c r="I67" i="4"/>
  <c r="I68" i="4"/>
  <c r="I69" i="4"/>
  <c r="I71" i="4"/>
  <c r="I73" i="4"/>
  <c r="I74" i="4"/>
  <c r="I76" i="4"/>
  <c r="I8" i="4"/>
  <c r="I9" i="4"/>
  <c r="I10" i="4"/>
  <c r="I16" i="4"/>
  <c r="I17" i="4"/>
  <c r="I18" i="4"/>
  <c r="I19" i="4"/>
  <c r="I21" i="4"/>
  <c r="I22" i="4"/>
  <c r="I23" i="4"/>
  <c r="I32" i="4"/>
  <c r="I34" i="4"/>
  <c r="I35" i="4"/>
  <c r="H36" i="4"/>
  <c r="H72" i="4" s="1"/>
  <c r="E23" i="6"/>
  <c r="E25" i="6" s="1"/>
  <c r="H62" i="4"/>
  <c r="G62" i="4"/>
  <c r="H52" i="4"/>
  <c r="G52" i="4"/>
  <c r="G65" i="4" l="1"/>
  <c r="H65" i="4"/>
  <c r="I62" i="4"/>
  <c r="G36" i="4"/>
  <c r="H75" i="4"/>
  <c r="E65" i="4"/>
  <c r="E36" i="4"/>
  <c r="G72" i="4" l="1"/>
  <c r="E72" i="4" s="1"/>
  <c r="E75" i="4" s="1"/>
  <c r="I20" i="4"/>
  <c r="G75" i="4" l="1"/>
</calcChain>
</file>

<file path=xl/sharedStrings.xml><?xml version="1.0" encoding="utf-8"?>
<sst xmlns="http://schemas.openxmlformats.org/spreadsheetml/2006/main" count="238" uniqueCount="104">
  <si>
    <t>Date</t>
  </si>
  <si>
    <t>Details</t>
  </si>
  <si>
    <t>£</t>
  </si>
  <si>
    <t>#</t>
  </si>
  <si>
    <t>Check</t>
  </si>
  <si>
    <t>Grants receivable</t>
  </si>
  <si>
    <t>Unrestricted</t>
  </si>
  <si>
    <t>ANALYSIS BY FUND</t>
  </si>
  <si>
    <t>TOTAL</t>
  </si>
  <si>
    <t>Income</t>
  </si>
  <si>
    <t>Expenditure</t>
  </si>
  <si>
    <t>Balance brought forward</t>
  </si>
  <si>
    <t>chq #</t>
  </si>
  <si>
    <t>deposit #</t>
  </si>
  <si>
    <t>Assets</t>
  </si>
  <si>
    <t>Liabilities</t>
  </si>
  <si>
    <t>Fixed assets</t>
  </si>
  <si>
    <t>Debtors - receivable</t>
  </si>
  <si>
    <t>Bank &amp; cash</t>
  </si>
  <si>
    <t>Creditors - payable</t>
  </si>
  <si>
    <t xml:space="preserve">Loans </t>
  </si>
  <si>
    <t>NET INCOMING/ (OUTGOING) RESOURCES</t>
  </si>
  <si>
    <t>Funds</t>
  </si>
  <si>
    <t>Brought forward</t>
  </si>
  <si>
    <t>Net incoming/ outgoing resources</t>
  </si>
  <si>
    <t>NET FUNDS</t>
  </si>
  <si>
    <t>NET ASSETS</t>
  </si>
  <si>
    <t>Restricted</t>
  </si>
  <si>
    <t>MANAGEMENT ACCOUNTS</t>
  </si>
  <si>
    <t>DR £</t>
  </si>
  <si>
    <t>CR £</t>
  </si>
  <si>
    <t>BANK</t>
  </si>
  <si>
    <t>BANK RECONCILIATION</t>
  </si>
  <si>
    <t>Reconciliation date:</t>
  </si>
  <si>
    <t>Balance per bank ledger</t>
  </si>
  <si>
    <t>Balance per bank statement</t>
  </si>
  <si>
    <t>Less outstanding cheques</t>
  </si>
  <si>
    <t>Plus uncleared deposits</t>
  </si>
  <si>
    <t>MONEY IN (DR)</t>
  </si>
  <si>
    <t>MONEY OUT (CR)</t>
  </si>
  <si>
    <t>STATEMENT OF FINANCIAL ACTIVITIES</t>
  </si>
  <si>
    <t>BALANCE SHEET</t>
  </si>
  <si>
    <t>Director's signature.......................................................................</t>
  </si>
  <si>
    <t>Balance B/F</t>
  </si>
  <si>
    <t>Balance C/F</t>
  </si>
  <si>
    <t>Project costs</t>
  </si>
  <si>
    <t>Projects</t>
  </si>
  <si>
    <t>REWDT Funds</t>
  </si>
  <si>
    <t>Chq no.</t>
  </si>
  <si>
    <t>Unrestricted Funds</t>
  </si>
  <si>
    <t xml:space="preserve">External Funding </t>
  </si>
  <si>
    <t>Money Out</t>
  </si>
  <si>
    <t>Money In</t>
  </si>
  <si>
    <t>Cr £</t>
  </si>
  <si>
    <t>Dr £</t>
  </si>
  <si>
    <t xml:space="preserve">REW Heritage SCIO </t>
  </si>
  <si>
    <t>Bank of Scotland</t>
  </si>
  <si>
    <t>80-22-60</t>
  </si>
  <si>
    <t>Other Donations</t>
  </si>
  <si>
    <t>Director's Name (please print) Bryan Milner</t>
  </si>
  <si>
    <t>NILPS</t>
  </si>
  <si>
    <t>Other (refunds)</t>
  </si>
  <si>
    <t>External Funding NILPS</t>
  </si>
  <si>
    <t>External Funding Leader/CDF/Crown Estate Fund</t>
  </si>
  <si>
    <t>Grant Awards Leader.CDF.CEF</t>
  </si>
  <si>
    <t>Leader.CDF.CEF</t>
  </si>
  <si>
    <t>Refunds to REW DT</t>
  </si>
  <si>
    <t>National Lottery Heritage Grant</t>
  </si>
  <si>
    <t>National Lottery Heritage Award</t>
  </si>
  <si>
    <t>Donations</t>
  </si>
  <si>
    <t>2023/24</t>
  </si>
  <si>
    <t>For accounting period 01/04/2023 to 31/03/2024</t>
  </si>
  <si>
    <t>Wyre HC opening costs</t>
  </si>
  <si>
    <t>NORR Consultants Pier Store planning etc.</t>
  </si>
  <si>
    <t>Rhona Jenkins Wyre HC sign</t>
  </si>
  <si>
    <t>REW DT Cashflow NILPS Wyre HC fund</t>
  </si>
  <si>
    <t>Rhona Jenkins Wyre HC display panels</t>
  </si>
  <si>
    <t>SSE Wyre HC refund</t>
  </si>
  <si>
    <t>Donation from RHC</t>
  </si>
  <si>
    <t>OIC NILPS Claim Wyre HC</t>
  </si>
  <si>
    <t>SSE Wyre HC</t>
  </si>
  <si>
    <t>Orkney Media Group R Remembered website update</t>
  </si>
  <si>
    <t>REW DT Refund NILPS Wyre HC</t>
  </si>
  <si>
    <t>REW DT contribution NILPS Wyre HC</t>
  </si>
  <si>
    <t>ICO annual fee</t>
  </si>
  <si>
    <r>
      <rPr>
        <sz val="12"/>
        <color theme="1"/>
        <rFont val="Calibri"/>
        <family val="2"/>
        <scheme val="minor"/>
      </rPr>
      <t xml:space="preserve">HIGHTRANS </t>
    </r>
    <r>
      <rPr>
        <sz val="11"/>
        <color theme="1"/>
        <rFont val="Calibri"/>
        <family val="2"/>
        <scheme val="minor"/>
      </rPr>
      <t>Islands Passport invoice</t>
    </r>
  </si>
  <si>
    <t>Egilsay Islands Passport fee</t>
  </si>
  <si>
    <t xml:space="preserve">Zurich insurance </t>
  </si>
  <si>
    <t>75% insurance costs from REW DT Wyre fund</t>
  </si>
  <si>
    <t>Robertsons Fire &amp; Safety</t>
  </si>
  <si>
    <t>RHC Fire equipment (from £1,000 REW DT grant)</t>
  </si>
  <si>
    <t>WHC Fire Equipment (from Wyre Turbine)</t>
  </si>
  <si>
    <t>R Remembered Website upgrade/ICO/WHC SSE</t>
  </si>
  <si>
    <t>Alan Braby NLHG re-enactment</t>
  </si>
  <si>
    <t>NLHG summer programme grant</t>
  </si>
  <si>
    <t>Orkney Media Group (History Booklets)</t>
  </si>
  <si>
    <t>Orkney Media Group  Rousay Remembered Domain</t>
  </si>
  <si>
    <t>Rousay Remembered domain from DT grant</t>
  </si>
  <si>
    <t>SSE WYRE HC</t>
  </si>
  <si>
    <t>REW DT NILPS REFUND PIER STORE</t>
  </si>
  <si>
    <t>DONATIONS FROM RHC</t>
  </si>
  <si>
    <t>Project Costs</t>
  </si>
  <si>
    <t>2023/2024</t>
  </si>
  <si>
    <t>2022/2023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</si>
</sst>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0;\(#,##0.00\)"/>
    <numFmt numFmtId="165" formatCode="dd/mm/yyyy;@"/>
    <numFmt numFmtId="166" formatCode="&quot;£&quot;#,##0.00"/>
  </numFmts>
  <fonts count="1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11"/>
      <color rgb="FF7030A0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b/>
      <u/>
      <sz val="16"/>
      <color theme="1"/>
      <name val="Calibri"/>
      <family val="2"/>
      <scheme val="minor"/>
    </font>
    <font>
      <b/>
      <u/>
      <sz val="18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8"/>
      <color rgb="FFFF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/>
      <right/>
      <top/>
      <bottom style="double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164" fontId="0" fillId="0" borderId="0" xfId="0" applyNumberFormat="1" applyAlignment="1">
      <alignment horizontal="right"/>
    </xf>
    <xf numFmtId="164" fontId="0" fillId="0" borderId="0" xfId="0" applyNumberFormat="1"/>
    <xf numFmtId="164" fontId="0" fillId="0" borderId="1" xfId="0" applyNumberFormat="1" applyBorder="1"/>
    <xf numFmtId="164" fontId="0" fillId="0" borderId="2" xfId="0" applyNumberFormat="1" applyBorder="1"/>
    <xf numFmtId="0" fontId="1" fillId="0" borderId="0" xfId="0" applyFont="1" applyAlignment="1">
      <alignment horizontal="right"/>
    </xf>
    <xf numFmtId="14" fontId="0" fillId="0" borderId="0" xfId="0" applyNumberFormat="1"/>
    <xf numFmtId="4" fontId="0" fillId="0" borderId="0" xfId="0" applyNumberFormat="1"/>
    <xf numFmtId="4" fontId="1" fillId="0" borderId="0" xfId="0" applyNumberFormat="1" applyFont="1" applyAlignment="1">
      <alignment horizontal="right"/>
    </xf>
    <xf numFmtId="164" fontId="1" fillId="0" borderId="0" xfId="0" applyNumberFormat="1" applyFont="1"/>
    <xf numFmtId="164" fontId="4" fillId="0" borderId="0" xfId="0" applyNumberFormat="1" applyFont="1"/>
    <xf numFmtId="165" fontId="0" fillId="0" borderId="0" xfId="0" applyNumberFormat="1"/>
    <xf numFmtId="0" fontId="0" fillId="0" borderId="0" xfId="0" applyAlignment="1">
      <alignment vertical="top" wrapText="1"/>
    </xf>
    <xf numFmtId="0" fontId="1" fillId="0" borderId="0" xfId="0" applyFont="1" applyAlignment="1">
      <alignment horizontal="right" vertical="top" wrapText="1"/>
    </xf>
    <xf numFmtId="0" fontId="1" fillId="0" borderId="0" xfId="0" applyFont="1" applyAlignment="1">
      <alignment vertical="top" wrapText="1"/>
    </xf>
    <xf numFmtId="0" fontId="5" fillId="0" borderId="0" xfId="0" applyFont="1"/>
    <xf numFmtId="164" fontId="6" fillId="0" borderId="0" xfId="0" applyNumberFormat="1" applyFont="1"/>
    <xf numFmtId="0" fontId="1" fillId="0" borderId="0" xfId="0" applyFont="1" applyAlignment="1">
      <alignment horizontal="center" vertical="top" wrapText="1"/>
    </xf>
    <xf numFmtId="0" fontId="7" fillId="0" borderId="0" xfId="0" applyFont="1"/>
    <xf numFmtId="0" fontId="8" fillId="0" borderId="0" xfId="0" applyFont="1"/>
    <xf numFmtId="14" fontId="0" fillId="0" borderId="0" xfId="0" applyNumberFormat="1" applyAlignment="1">
      <alignment horizontal="left"/>
    </xf>
    <xf numFmtId="166" fontId="0" fillId="0" borderId="0" xfId="0" applyNumberFormat="1"/>
    <xf numFmtId="166" fontId="1" fillId="0" borderId="0" xfId="0" applyNumberFormat="1" applyFont="1"/>
    <xf numFmtId="166" fontId="0" fillId="0" borderId="2" xfId="0" applyNumberFormat="1" applyBorder="1"/>
    <xf numFmtId="166" fontId="0" fillId="0" borderId="3" xfId="0" applyNumberFormat="1" applyBorder="1"/>
    <xf numFmtId="0" fontId="9" fillId="0" borderId="0" xfId="0" applyFont="1"/>
    <xf numFmtId="0" fontId="10" fillId="0" borderId="0" xfId="0" applyFont="1"/>
    <xf numFmtId="0" fontId="1" fillId="0" borderId="0" xfId="0" applyFont="1" applyAlignment="1">
      <alignment horizontal="left"/>
    </xf>
    <xf numFmtId="0" fontId="0" fillId="0" borderId="0" xfId="0" applyAlignment="1">
      <alignment horizontal="left"/>
    </xf>
    <xf numFmtId="14" fontId="0" fillId="0" borderId="0" xfId="0" applyNumberFormat="1" applyAlignment="1">
      <alignment horizontal="center" vertical="center"/>
    </xf>
    <xf numFmtId="0" fontId="11" fillId="0" borderId="0" xfId="0" applyFont="1"/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14" fontId="6" fillId="0" borderId="0" xfId="0" applyNumberFormat="1" applyFont="1" applyAlignment="1">
      <alignment horizontal="center" vertical="center"/>
    </xf>
    <xf numFmtId="14" fontId="1" fillId="0" borderId="0" xfId="0" applyNumberFormat="1" applyFont="1" applyAlignment="1">
      <alignment horizontal="center" vertical="center"/>
    </xf>
    <xf numFmtId="164" fontId="5" fillId="0" borderId="0" xfId="0" applyNumberFormat="1" applyFont="1"/>
    <xf numFmtId="166" fontId="1" fillId="0" borderId="0" xfId="0" applyNumberFormat="1" applyFont="1" applyAlignment="1">
      <alignment horizontal="center" vertical="center"/>
    </xf>
    <xf numFmtId="2" fontId="0" fillId="0" borderId="0" xfId="0" applyNumberFormat="1"/>
    <xf numFmtId="166" fontId="0" fillId="0" borderId="0" xfId="0" applyNumberFormat="1" applyAlignment="1">
      <alignment horizontal="right"/>
    </xf>
    <xf numFmtId="2" fontId="0" fillId="0" borderId="4" xfId="0" applyNumberFormat="1" applyBorder="1"/>
    <xf numFmtId="164" fontId="0" fillId="0" borderId="0" xfId="0" applyNumberFormat="1" applyBorder="1"/>
    <xf numFmtId="164" fontId="0" fillId="0" borderId="4" xfId="0" applyNumberFormat="1" applyBorder="1"/>
    <xf numFmtId="0" fontId="0" fillId="0" borderId="4" xfId="0" applyBorder="1"/>
    <xf numFmtId="4" fontId="0" fillId="0" borderId="4" xfId="0" applyNumberFormat="1" applyBorder="1"/>
    <xf numFmtId="164" fontId="0" fillId="0" borderId="3" xfId="0" applyNumberFormat="1" applyBorder="1"/>
    <xf numFmtId="0" fontId="0" fillId="0" borderId="3" xfId="0" applyBorder="1"/>
    <xf numFmtId="0" fontId="0" fillId="0" borderId="2" xfId="0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2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69"/>
  <sheetViews>
    <sheetView tabSelected="1" topLeftCell="A4" workbookViewId="0">
      <selection activeCell="F27" sqref="F27"/>
    </sheetView>
  </sheetViews>
  <sheetFormatPr defaultRowHeight="14.4" x14ac:dyDescent="0.3"/>
  <cols>
    <col min="1" max="1" width="10.77734375" style="34" bestFit="1" customWidth="1"/>
    <col min="2" max="2" width="10" customWidth="1"/>
    <col min="5" max="5" width="14.21875" customWidth="1"/>
    <col min="6" max="6" width="13.109375" customWidth="1"/>
    <col min="8" max="8" width="10.77734375" style="34" bestFit="1" customWidth="1"/>
    <col min="10" max="10" width="16.21875" customWidth="1"/>
    <col min="11" max="11" width="11.77734375" customWidth="1"/>
    <col min="12" max="12" width="14.44140625" customWidth="1"/>
    <col min="13" max="13" width="12.21875" customWidth="1"/>
  </cols>
  <sheetData>
    <row r="1" spans="1:13" x14ac:dyDescent="0.3">
      <c r="A1" s="35" t="s">
        <v>31</v>
      </c>
      <c r="C1" t="s">
        <v>55</v>
      </c>
      <c r="F1" t="s">
        <v>56</v>
      </c>
      <c r="H1" s="34" t="s">
        <v>57</v>
      </c>
      <c r="I1">
        <v>17568464</v>
      </c>
    </row>
    <row r="3" spans="1:13" x14ac:dyDescent="0.3">
      <c r="A3" s="35" t="s">
        <v>38</v>
      </c>
      <c r="B3" s="1"/>
      <c r="C3" s="1"/>
      <c r="D3" s="1"/>
      <c r="E3" s="1"/>
      <c r="F3" s="1"/>
      <c r="G3" s="1"/>
      <c r="H3" s="35" t="s">
        <v>39</v>
      </c>
      <c r="I3" s="1"/>
      <c r="J3" s="1"/>
      <c r="K3" s="1"/>
      <c r="L3" s="1"/>
      <c r="M3" s="1"/>
    </row>
    <row r="4" spans="1:13" x14ac:dyDescent="0.3">
      <c r="A4" s="35" t="s">
        <v>0</v>
      </c>
      <c r="B4" s="1" t="s">
        <v>1</v>
      </c>
      <c r="C4" s="1"/>
      <c r="D4" s="1"/>
      <c r="E4" s="1" t="s">
        <v>13</v>
      </c>
      <c r="F4" s="8" t="s">
        <v>54</v>
      </c>
      <c r="G4" s="1"/>
      <c r="H4" s="35" t="s">
        <v>0</v>
      </c>
      <c r="I4" s="1" t="s">
        <v>1</v>
      </c>
      <c r="J4" s="1"/>
      <c r="K4" s="1"/>
      <c r="L4" s="1" t="s">
        <v>12</v>
      </c>
      <c r="M4" s="8" t="s">
        <v>53</v>
      </c>
    </row>
    <row r="5" spans="1:13" x14ac:dyDescent="0.3">
      <c r="H5" s="32">
        <v>45021</v>
      </c>
      <c r="I5" t="s">
        <v>72</v>
      </c>
      <c r="J5" s="28"/>
      <c r="M5" s="24">
        <v>196.94</v>
      </c>
    </row>
    <row r="6" spans="1:13" x14ac:dyDescent="0.3">
      <c r="A6" s="32">
        <v>45017</v>
      </c>
      <c r="B6" t="s">
        <v>11</v>
      </c>
      <c r="F6" s="24">
        <v>9681.84</v>
      </c>
      <c r="H6" s="32">
        <v>45028</v>
      </c>
      <c r="I6" t="s">
        <v>73</v>
      </c>
      <c r="M6" s="24">
        <v>3474</v>
      </c>
    </row>
    <row r="7" spans="1:13" x14ac:dyDescent="0.3">
      <c r="A7" s="32">
        <v>45033</v>
      </c>
      <c r="B7" t="s">
        <v>75</v>
      </c>
      <c r="C7" s="28"/>
      <c r="F7" s="24">
        <v>7280</v>
      </c>
      <c r="H7" s="32">
        <v>45033</v>
      </c>
      <c r="I7" t="s">
        <v>74</v>
      </c>
      <c r="M7" s="24">
        <v>140</v>
      </c>
    </row>
    <row r="8" spans="1:13" ht="15.6" x14ac:dyDescent="0.3">
      <c r="A8" s="32">
        <v>45042</v>
      </c>
      <c r="B8" s="29" t="s">
        <v>77</v>
      </c>
      <c r="F8" s="24">
        <v>107.89</v>
      </c>
      <c r="H8" s="32">
        <v>45034</v>
      </c>
      <c r="I8" s="29" t="s">
        <v>76</v>
      </c>
      <c r="M8" s="24">
        <v>7280</v>
      </c>
    </row>
    <row r="9" spans="1:13" x14ac:dyDescent="0.3">
      <c r="A9" s="32">
        <v>45048</v>
      </c>
      <c r="B9" t="s">
        <v>78</v>
      </c>
      <c r="F9" s="24">
        <v>76.86</v>
      </c>
      <c r="H9" s="32">
        <v>45061</v>
      </c>
      <c r="I9" t="s">
        <v>80</v>
      </c>
      <c r="M9" s="24">
        <v>69.900000000000006</v>
      </c>
    </row>
    <row r="10" spans="1:13" ht="15.6" x14ac:dyDescent="0.3">
      <c r="A10" s="36">
        <v>45049</v>
      </c>
      <c r="B10" t="s">
        <v>79</v>
      </c>
      <c r="F10" s="24">
        <v>5788</v>
      </c>
      <c r="H10" s="32">
        <v>45061</v>
      </c>
      <c r="I10" s="29" t="s">
        <v>81</v>
      </c>
      <c r="M10" s="24">
        <v>74.400000000000006</v>
      </c>
    </row>
    <row r="11" spans="1:13" ht="15.6" x14ac:dyDescent="0.3">
      <c r="A11" s="32">
        <v>45062</v>
      </c>
      <c r="B11" t="s">
        <v>83</v>
      </c>
      <c r="F11" s="24">
        <v>1632</v>
      </c>
      <c r="H11" s="32">
        <v>45062</v>
      </c>
      <c r="I11" s="29" t="s">
        <v>82</v>
      </c>
      <c r="J11" s="28"/>
      <c r="M11" s="24">
        <v>7420</v>
      </c>
    </row>
    <row r="12" spans="1:13" ht="15.6" x14ac:dyDescent="0.3">
      <c r="A12" s="32">
        <v>45077</v>
      </c>
      <c r="B12" t="s">
        <v>85</v>
      </c>
      <c r="F12" s="24">
        <v>360</v>
      </c>
      <c r="H12" s="32">
        <v>45069</v>
      </c>
      <c r="I12" s="29" t="s">
        <v>84</v>
      </c>
      <c r="M12" s="24">
        <v>35</v>
      </c>
    </row>
    <row r="13" spans="1:13" ht="15.6" x14ac:dyDescent="0.3">
      <c r="A13" s="32">
        <v>45104</v>
      </c>
      <c r="B13" s="23" t="s">
        <v>88</v>
      </c>
      <c r="F13" s="24">
        <v>426.5</v>
      </c>
      <c r="H13" s="32">
        <v>45103</v>
      </c>
      <c r="I13" s="29" t="s">
        <v>86</v>
      </c>
      <c r="M13" s="24">
        <v>120</v>
      </c>
    </row>
    <row r="14" spans="1:13" ht="15.6" x14ac:dyDescent="0.3">
      <c r="A14" s="32">
        <v>45112</v>
      </c>
      <c r="B14" t="s">
        <v>78</v>
      </c>
      <c r="F14" s="24">
        <v>207.07</v>
      </c>
      <c r="H14" s="32">
        <v>45104</v>
      </c>
      <c r="I14" s="29" t="s">
        <v>87</v>
      </c>
      <c r="M14" s="24">
        <v>568.66</v>
      </c>
    </row>
    <row r="15" spans="1:13" ht="15.6" x14ac:dyDescent="0.3">
      <c r="A15" s="9">
        <v>45112</v>
      </c>
      <c r="B15" t="s">
        <v>90</v>
      </c>
      <c r="F15" s="24">
        <v>222.37</v>
      </c>
      <c r="H15" s="32">
        <v>45112</v>
      </c>
      <c r="I15" s="29" t="s">
        <v>89</v>
      </c>
      <c r="M15" s="24">
        <v>466.22</v>
      </c>
    </row>
    <row r="16" spans="1:13" ht="15.6" x14ac:dyDescent="0.3">
      <c r="A16" s="32">
        <v>45112</v>
      </c>
      <c r="B16" t="s">
        <v>91</v>
      </c>
      <c r="F16" s="24">
        <v>243.85</v>
      </c>
      <c r="H16" s="32">
        <v>45146</v>
      </c>
      <c r="I16" s="29" t="s">
        <v>93</v>
      </c>
      <c r="M16" s="24">
        <v>2250</v>
      </c>
    </row>
    <row r="17" spans="1:13" ht="15.6" x14ac:dyDescent="0.3">
      <c r="A17" s="32">
        <v>45131</v>
      </c>
      <c r="B17" t="s">
        <v>92</v>
      </c>
      <c r="F17" s="24">
        <v>179.3</v>
      </c>
      <c r="H17" s="32">
        <v>45153</v>
      </c>
      <c r="I17" s="29" t="s">
        <v>80</v>
      </c>
      <c r="M17" s="24">
        <v>55.06</v>
      </c>
    </row>
    <row r="18" spans="1:13" ht="15.6" x14ac:dyDescent="0.3">
      <c r="A18" s="32">
        <v>45147</v>
      </c>
      <c r="B18" t="s">
        <v>94</v>
      </c>
      <c r="F18" s="24">
        <v>9967</v>
      </c>
      <c r="H18" s="32">
        <v>45153</v>
      </c>
      <c r="I18" s="29" t="s">
        <v>95</v>
      </c>
      <c r="M18" s="24">
        <v>446</v>
      </c>
    </row>
    <row r="19" spans="1:13" ht="15.6" x14ac:dyDescent="0.3">
      <c r="A19" s="32">
        <v>45160</v>
      </c>
      <c r="B19" t="s">
        <v>78</v>
      </c>
      <c r="F19" s="24">
        <v>35</v>
      </c>
      <c r="H19" s="32">
        <v>45195</v>
      </c>
      <c r="I19" s="29" t="s">
        <v>96</v>
      </c>
      <c r="M19" s="24">
        <v>192.44</v>
      </c>
    </row>
    <row r="20" spans="1:13" ht="15.6" x14ac:dyDescent="0.3">
      <c r="A20" s="32">
        <v>45196</v>
      </c>
      <c r="B20" t="s">
        <v>97</v>
      </c>
      <c r="F20" s="24">
        <v>192.44</v>
      </c>
      <c r="H20" s="32">
        <v>45261</v>
      </c>
      <c r="I20" s="29" t="s">
        <v>80</v>
      </c>
      <c r="M20" s="24">
        <v>64.010000000000005</v>
      </c>
    </row>
    <row r="21" spans="1:13" ht="15.6" x14ac:dyDescent="0.3">
      <c r="A21" s="32">
        <v>45237</v>
      </c>
      <c r="B21" t="s">
        <v>78</v>
      </c>
      <c r="F21" s="24">
        <v>194</v>
      </c>
      <c r="H21" s="32">
        <v>45351</v>
      </c>
      <c r="I21" s="29" t="s">
        <v>98</v>
      </c>
      <c r="M21" s="24">
        <v>79.8</v>
      </c>
    </row>
    <row r="22" spans="1:13" ht="15.6" x14ac:dyDescent="0.3">
      <c r="A22" s="32">
        <v>45342</v>
      </c>
      <c r="B22" t="s">
        <v>99</v>
      </c>
      <c r="F22" s="24">
        <v>4793</v>
      </c>
      <c r="H22" s="32"/>
      <c r="I22" s="29"/>
      <c r="M22" s="24"/>
    </row>
    <row r="23" spans="1:13" ht="15.6" x14ac:dyDescent="0.3">
      <c r="A23" s="32">
        <v>45364</v>
      </c>
      <c r="B23" t="s">
        <v>100</v>
      </c>
      <c r="F23" s="24">
        <v>33</v>
      </c>
      <c r="H23" s="32"/>
      <c r="I23" s="29"/>
      <c r="M23" s="24"/>
    </row>
    <row r="24" spans="1:13" ht="12.6" customHeight="1" x14ac:dyDescent="0.3">
      <c r="A24" s="32"/>
      <c r="F24" s="24"/>
      <c r="H24" s="32"/>
      <c r="I24" s="29"/>
      <c r="M24" s="24"/>
    </row>
    <row r="25" spans="1:13" ht="12.6" customHeight="1" x14ac:dyDescent="0.3">
      <c r="A25" s="32"/>
      <c r="F25" s="24"/>
      <c r="H25" s="32">
        <v>45382</v>
      </c>
      <c r="I25" s="29" t="s">
        <v>44</v>
      </c>
      <c r="M25" s="24">
        <v>18487.689999999999</v>
      </c>
    </row>
    <row r="26" spans="1:13" s="1" customFormat="1" ht="12.6" customHeight="1" x14ac:dyDescent="0.3">
      <c r="A26" s="37"/>
      <c r="F26" s="25">
        <f>SUM(F6:F25)</f>
        <v>41420.119999999995</v>
      </c>
      <c r="H26" s="35"/>
      <c r="M26" s="25">
        <f>SUM(M5:M25)</f>
        <v>41420.119999999995</v>
      </c>
    </row>
    <row r="27" spans="1:13" ht="12.6" customHeight="1" x14ac:dyDescent="0.3">
      <c r="A27" s="32">
        <v>45383</v>
      </c>
      <c r="B27" t="s">
        <v>43</v>
      </c>
      <c r="F27" s="24">
        <v>18487.689999999999</v>
      </c>
      <c r="H27" s="32"/>
      <c r="M27" s="24"/>
    </row>
    <row r="28" spans="1:13" ht="12.6" customHeight="1" x14ac:dyDescent="0.3">
      <c r="A28" s="32"/>
      <c r="F28" s="24"/>
      <c r="H28" s="32"/>
      <c r="M28" s="24"/>
    </row>
    <row r="29" spans="1:13" ht="12.6" customHeight="1" x14ac:dyDescent="0.3">
      <c r="A29" s="32"/>
      <c r="F29" s="24"/>
      <c r="H29" s="32"/>
      <c r="M29" s="24"/>
    </row>
    <row r="30" spans="1:13" ht="12.6" customHeight="1" x14ac:dyDescent="0.3">
      <c r="A30" s="32"/>
      <c r="F30" s="24"/>
      <c r="H30" s="32"/>
      <c r="M30" s="24"/>
    </row>
    <row r="31" spans="1:13" ht="12.6" customHeight="1" x14ac:dyDescent="0.3">
      <c r="A31" s="32"/>
      <c r="F31" s="24"/>
      <c r="H31" s="32"/>
      <c r="M31" s="24"/>
    </row>
    <row r="32" spans="1:13" ht="12.6" customHeight="1" x14ac:dyDescent="0.3">
      <c r="A32" s="32"/>
      <c r="F32" s="24"/>
      <c r="H32" s="32"/>
      <c r="M32" s="24"/>
    </row>
    <row r="33" spans="1:13" x14ac:dyDescent="0.3">
      <c r="A33" s="32"/>
      <c r="F33" s="24"/>
      <c r="H33" s="32"/>
      <c r="M33" s="24"/>
    </row>
    <row r="34" spans="1:13" x14ac:dyDescent="0.3">
      <c r="A34" s="32"/>
      <c r="H34" s="32"/>
      <c r="M34" s="5"/>
    </row>
    <row r="35" spans="1:13" x14ac:dyDescent="0.3">
      <c r="H35" s="32"/>
      <c r="M35" s="5"/>
    </row>
    <row r="36" spans="1:13" x14ac:dyDescent="0.3">
      <c r="H36" s="32"/>
      <c r="M36" s="5"/>
    </row>
    <row r="37" spans="1:13" x14ac:dyDescent="0.3">
      <c r="H37" s="32"/>
      <c r="M37" s="5"/>
    </row>
    <row r="38" spans="1:13" x14ac:dyDescent="0.3">
      <c r="H38" s="32"/>
      <c r="M38" s="5"/>
    </row>
    <row r="39" spans="1:13" x14ac:dyDescent="0.3">
      <c r="H39" s="32"/>
      <c r="M39" s="5"/>
    </row>
    <row r="40" spans="1:13" x14ac:dyDescent="0.3">
      <c r="H40" s="32"/>
      <c r="M40" s="5"/>
    </row>
    <row r="41" spans="1:13" x14ac:dyDescent="0.3">
      <c r="H41" s="32"/>
      <c r="M41" s="5"/>
    </row>
    <row r="42" spans="1:13" x14ac:dyDescent="0.3">
      <c r="H42" s="32"/>
      <c r="M42" s="5"/>
    </row>
    <row r="43" spans="1:13" x14ac:dyDescent="0.3">
      <c r="H43" s="32"/>
      <c r="M43" s="5"/>
    </row>
    <row r="44" spans="1:13" x14ac:dyDescent="0.3">
      <c r="H44" s="32"/>
      <c r="M44" s="5"/>
    </row>
    <row r="45" spans="1:13" x14ac:dyDescent="0.3">
      <c r="H45" s="32"/>
      <c r="M45" s="5"/>
    </row>
    <row r="46" spans="1:13" x14ac:dyDescent="0.3">
      <c r="H46" s="32"/>
      <c r="M46" s="5"/>
    </row>
    <row r="47" spans="1:13" x14ac:dyDescent="0.3">
      <c r="H47" s="32"/>
      <c r="M47" s="5"/>
    </row>
    <row r="48" spans="1:13" x14ac:dyDescent="0.3">
      <c r="H48" s="32"/>
      <c r="M48" s="5"/>
    </row>
    <row r="49" spans="8:13" x14ac:dyDescent="0.3">
      <c r="H49" s="32"/>
      <c r="M49" s="5"/>
    </row>
    <row r="50" spans="8:13" x14ac:dyDescent="0.3">
      <c r="H50" s="32"/>
      <c r="M50" s="5"/>
    </row>
    <row r="51" spans="8:13" x14ac:dyDescent="0.3">
      <c r="H51" s="32"/>
      <c r="M51" s="5"/>
    </row>
    <row r="52" spans="8:13" x14ac:dyDescent="0.3">
      <c r="H52" s="32"/>
      <c r="M52" s="5"/>
    </row>
    <row r="53" spans="8:13" x14ac:dyDescent="0.3">
      <c r="H53" s="32"/>
      <c r="M53" s="5"/>
    </row>
    <row r="54" spans="8:13" x14ac:dyDescent="0.3">
      <c r="H54" s="32"/>
      <c r="M54" s="5"/>
    </row>
    <row r="55" spans="8:13" x14ac:dyDescent="0.3">
      <c r="H55" s="32"/>
      <c r="M55" s="5"/>
    </row>
    <row r="56" spans="8:13" x14ac:dyDescent="0.3">
      <c r="H56" s="32"/>
      <c r="M56" s="5"/>
    </row>
    <row r="57" spans="8:13" x14ac:dyDescent="0.3">
      <c r="H57" s="32"/>
      <c r="M57" s="5"/>
    </row>
    <row r="58" spans="8:13" x14ac:dyDescent="0.3">
      <c r="H58" s="32"/>
      <c r="M58" s="5"/>
    </row>
    <row r="59" spans="8:13" x14ac:dyDescent="0.3">
      <c r="H59" s="32"/>
      <c r="M59" s="5"/>
    </row>
    <row r="60" spans="8:13" x14ac:dyDescent="0.3">
      <c r="H60" s="32"/>
      <c r="M60" s="5"/>
    </row>
    <row r="61" spans="8:13" x14ac:dyDescent="0.3">
      <c r="H61" s="32"/>
      <c r="M61" s="5"/>
    </row>
    <row r="62" spans="8:13" x14ac:dyDescent="0.3">
      <c r="H62" s="32"/>
      <c r="M62" s="5"/>
    </row>
    <row r="63" spans="8:13" x14ac:dyDescent="0.3">
      <c r="H63" s="32"/>
      <c r="M63" s="5"/>
    </row>
    <row r="64" spans="8:13" x14ac:dyDescent="0.3">
      <c r="M64" s="5"/>
    </row>
    <row r="65" spans="1:13" x14ac:dyDescent="0.3">
      <c r="H65" s="32"/>
      <c r="M65" s="5"/>
    </row>
    <row r="67" spans="1:13" s="1" customFormat="1" x14ac:dyDescent="0.3">
      <c r="A67" s="35"/>
      <c r="H67" s="35"/>
      <c r="M67" s="12"/>
    </row>
    <row r="69" spans="1:13" x14ac:dyDescent="0.3">
      <c r="A69" s="32"/>
    </row>
  </sheetData>
  <pageMargins left="0.70866141732283472" right="0.70866141732283472" top="0.74803149606299213" bottom="0.74803149606299213" header="0.31496062992125984" footer="0.31496062992125984"/>
  <pageSetup paperSize="9" scale="87" orientation="landscape" horizont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G49"/>
  <sheetViews>
    <sheetView topLeftCell="A7" workbookViewId="0">
      <selection activeCell="H16" sqref="H16"/>
    </sheetView>
  </sheetViews>
  <sheetFormatPr defaultRowHeight="14.4" x14ac:dyDescent="0.3"/>
  <cols>
    <col min="3" max="3" width="10.77734375" bestFit="1" customWidth="1"/>
    <col min="5" max="5" width="10.5546875" style="24" bestFit="1" customWidth="1"/>
  </cols>
  <sheetData>
    <row r="1" spans="1:5" x14ac:dyDescent="0.3">
      <c r="A1" s="1" t="s">
        <v>32</v>
      </c>
    </row>
    <row r="3" spans="1:5" x14ac:dyDescent="0.3">
      <c r="A3" t="s">
        <v>33</v>
      </c>
      <c r="C3" s="9">
        <v>45382</v>
      </c>
    </row>
    <row r="4" spans="1:5" x14ac:dyDescent="0.3">
      <c r="A4" t="s">
        <v>71</v>
      </c>
    </row>
    <row r="7" spans="1:5" ht="15" thickBot="1" x14ac:dyDescent="0.35">
      <c r="A7" t="s">
        <v>34</v>
      </c>
      <c r="E7" s="26">
        <v>18487.689999999999</v>
      </c>
    </row>
    <row r="8" spans="1:5" ht="15" thickTop="1" x14ac:dyDescent="0.3"/>
    <row r="12" spans="1:5" x14ac:dyDescent="0.3">
      <c r="A12" t="s">
        <v>35</v>
      </c>
      <c r="E12" s="24">
        <v>18487.689999999999</v>
      </c>
    </row>
    <row r="14" spans="1:5" x14ac:dyDescent="0.3">
      <c r="A14" t="s">
        <v>36</v>
      </c>
      <c r="E14" s="24">
        <v>0</v>
      </c>
    </row>
    <row r="17" spans="1:7" x14ac:dyDescent="0.3">
      <c r="G17" s="18"/>
    </row>
    <row r="20" spans="1:7" x14ac:dyDescent="0.3">
      <c r="A20" t="s">
        <v>37</v>
      </c>
      <c r="E20" s="24">
        <v>0</v>
      </c>
    </row>
    <row r="23" spans="1:7" ht="15" thickBot="1" x14ac:dyDescent="0.35">
      <c r="E23" s="27">
        <f>SUM(E12:E22)</f>
        <v>18487.689999999999</v>
      </c>
    </row>
    <row r="24" spans="1:7" ht="15" thickTop="1" x14ac:dyDescent="0.3"/>
    <row r="25" spans="1:7" x14ac:dyDescent="0.3">
      <c r="A25" s="2" t="s">
        <v>4</v>
      </c>
      <c r="E25" s="24" t="str">
        <f>IF(SUM(E23-E7)=0,"Reconciled","Not reconciled")</f>
        <v>Reconciled</v>
      </c>
    </row>
    <row r="27" spans="1:7" x14ac:dyDescent="0.3">
      <c r="C27" s="9"/>
    </row>
    <row r="31" spans="1:7" ht="15" thickBot="1" x14ac:dyDescent="0.35">
      <c r="E31" s="26"/>
    </row>
    <row r="32" spans="1:7" ht="15" thickTop="1" x14ac:dyDescent="0.3"/>
    <row r="44" spans="1:5" x14ac:dyDescent="0.3">
      <c r="A44" t="s">
        <v>37</v>
      </c>
    </row>
    <row r="47" spans="1:5" ht="15" thickBot="1" x14ac:dyDescent="0.35">
      <c r="E47" s="27">
        <f>SUM(E36:E46)</f>
        <v>0</v>
      </c>
    </row>
    <row r="48" spans="1:5" ht="15" thickTop="1" x14ac:dyDescent="0.3"/>
    <row r="49" spans="1:5" x14ac:dyDescent="0.3">
      <c r="A49" s="2" t="s">
        <v>4</v>
      </c>
      <c r="E49" s="24" t="str">
        <f>IF(SUM(E47-E31)=0,"Reconciled","Not reconciled")</f>
        <v>Reconciled</v>
      </c>
    </row>
  </sheetData>
  <pageMargins left="0.7" right="0.7" top="0.75" bottom="0.75" header="0.3" footer="0.3"/>
  <pageSetup paperSize="9" scale="68" orientation="landscape" horizontalDpi="4294967293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N82"/>
  <sheetViews>
    <sheetView zoomScaleNormal="100" workbookViewId="0">
      <selection activeCell="B25" sqref="B25"/>
    </sheetView>
  </sheetViews>
  <sheetFormatPr defaultRowHeight="14.4" x14ac:dyDescent="0.3"/>
  <cols>
    <col min="1" max="1" width="10.77734375" bestFit="1" customWidth="1"/>
    <col min="4" max="4" width="20.44140625" customWidth="1"/>
    <col min="5" max="5" width="12.77734375" customWidth="1"/>
    <col min="6" max="6" width="1.77734375" customWidth="1"/>
    <col min="7" max="7" width="12.77734375" customWidth="1"/>
    <col min="8" max="8" width="19.21875" customWidth="1"/>
    <col min="11" max="11" width="15.44140625" customWidth="1"/>
    <col min="12" max="12" width="3.44140625" customWidth="1"/>
    <col min="13" max="13" width="16.33203125" customWidth="1"/>
    <col min="14" max="14" width="16.21875" customWidth="1"/>
  </cols>
  <sheetData>
    <row r="1" spans="1:14" x14ac:dyDescent="0.3">
      <c r="A1" s="1" t="s">
        <v>28</v>
      </c>
    </row>
    <row r="2" spans="1:14" x14ac:dyDescent="0.3">
      <c r="A2" s="14" t="s">
        <v>70</v>
      </c>
    </row>
    <row r="3" spans="1:14" x14ac:dyDescent="0.3">
      <c r="A3" t="s">
        <v>71</v>
      </c>
      <c r="G3" s="35" t="s">
        <v>102</v>
      </c>
      <c r="M3" s="35" t="s">
        <v>103</v>
      </c>
    </row>
    <row r="4" spans="1:14" x14ac:dyDescent="0.3">
      <c r="E4" s="8" t="s">
        <v>8</v>
      </c>
      <c r="F4" s="8"/>
      <c r="G4" s="1" t="s">
        <v>7</v>
      </c>
      <c r="H4" s="1"/>
      <c r="I4" s="2" t="s">
        <v>4</v>
      </c>
      <c r="K4" s="8" t="s">
        <v>8</v>
      </c>
      <c r="L4" s="8"/>
      <c r="M4" s="1" t="s">
        <v>7</v>
      </c>
      <c r="N4" s="1"/>
    </row>
    <row r="5" spans="1:14" ht="23.4" x14ac:dyDescent="0.45">
      <c r="A5" s="33"/>
      <c r="E5" s="8"/>
      <c r="F5" s="8"/>
      <c r="G5" s="1" t="s">
        <v>6</v>
      </c>
      <c r="H5" s="1" t="s">
        <v>27</v>
      </c>
      <c r="K5" s="8"/>
      <c r="L5" s="8"/>
      <c r="M5" s="1" t="s">
        <v>6</v>
      </c>
      <c r="N5" s="1" t="s">
        <v>27</v>
      </c>
    </row>
    <row r="6" spans="1:14" s="15" customFormat="1" x14ac:dyDescent="0.3">
      <c r="E6" s="16"/>
      <c r="F6" s="16"/>
      <c r="G6" s="17"/>
      <c r="H6" s="20" t="s">
        <v>46</v>
      </c>
      <c r="K6" s="16"/>
      <c r="L6" s="16"/>
      <c r="M6" s="17"/>
      <c r="N6" s="20" t="s">
        <v>46</v>
      </c>
    </row>
    <row r="7" spans="1:14" x14ac:dyDescent="0.3">
      <c r="E7" s="8" t="s">
        <v>2</v>
      </c>
      <c r="F7" s="8"/>
      <c r="G7" s="8" t="s">
        <v>2</v>
      </c>
      <c r="H7" s="8" t="s">
        <v>2</v>
      </c>
      <c r="K7" s="8" t="s">
        <v>2</v>
      </c>
      <c r="L7" s="8"/>
      <c r="M7" s="8" t="s">
        <v>2</v>
      </c>
      <c r="N7" s="8" t="s">
        <v>2</v>
      </c>
    </row>
    <row r="8" spans="1:14" ht="21" x14ac:dyDescent="0.4">
      <c r="A8" s="21" t="s">
        <v>40</v>
      </c>
      <c r="E8" s="8"/>
      <c r="F8" s="8"/>
      <c r="G8" s="8"/>
      <c r="H8" s="8"/>
      <c r="I8" s="4" t="str">
        <f>IF(SUM(+E8-(SUM(G8:H8)))=0,"",IF(SUM(+E8-(SUM(G8:H8)))=(0),"","ERR"))</f>
        <v/>
      </c>
    </row>
    <row r="9" spans="1:14" x14ac:dyDescent="0.3">
      <c r="A9" s="3" t="s">
        <v>9</v>
      </c>
      <c r="E9" s="4"/>
      <c r="F9" s="4"/>
      <c r="G9" s="4"/>
      <c r="H9" s="4"/>
      <c r="I9" s="4" t="str">
        <f>IF(SUM(+E9-(SUM(G9:H9)))=0,"",IF(SUM(+E9-(SUM(G9:H9)))=(0),"","ERR"))</f>
        <v/>
      </c>
      <c r="J9" s="5"/>
      <c r="K9" s="5"/>
    </row>
    <row r="10" spans="1:14" x14ac:dyDescent="0.3">
      <c r="E10" s="5"/>
      <c r="F10" s="5"/>
      <c r="G10" s="5"/>
      <c r="H10" s="5"/>
      <c r="I10" s="4" t="str">
        <f>IF(SUM(+E10-(SUM(G10:H10)))=0,"",IF(SUM(+E10-(SUM(G10:H10)))=(0),"","ERR"))</f>
        <v/>
      </c>
      <c r="J10" s="5"/>
      <c r="K10" s="40"/>
      <c r="L10" s="40"/>
      <c r="M10" s="40"/>
      <c r="N10" s="40"/>
    </row>
    <row r="11" spans="1:14" x14ac:dyDescent="0.3">
      <c r="A11" t="s">
        <v>5</v>
      </c>
      <c r="E11" s="40">
        <v>360</v>
      </c>
      <c r="F11" s="40"/>
      <c r="G11" s="40">
        <v>360</v>
      </c>
      <c r="H11" s="40">
        <v>0</v>
      </c>
      <c r="I11" s="4"/>
      <c r="J11" s="5"/>
      <c r="K11" s="40">
        <v>0</v>
      </c>
      <c r="L11" s="40"/>
      <c r="M11" s="40">
        <v>0</v>
      </c>
      <c r="N11" s="40">
        <v>0</v>
      </c>
    </row>
    <row r="12" spans="1:14" x14ac:dyDescent="0.3">
      <c r="A12" t="s">
        <v>47</v>
      </c>
      <c r="E12" s="5">
        <v>8544.4599999999991</v>
      </c>
      <c r="F12" s="5"/>
      <c r="G12" s="5">
        <v>1124.46</v>
      </c>
      <c r="H12" s="5">
        <v>7420</v>
      </c>
      <c r="I12" s="4"/>
      <c r="J12" s="5"/>
      <c r="K12" s="40">
        <v>32349.4</v>
      </c>
      <c r="L12" s="40"/>
      <c r="M12" s="40">
        <v>0</v>
      </c>
      <c r="N12" s="40">
        <v>32349.4</v>
      </c>
    </row>
    <row r="13" spans="1:14" x14ac:dyDescent="0.3">
      <c r="A13" t="s">
        <v>64</v>
      </c>
      <c r="E13" s="5">
        <v>0</v>
      </c>
      <c r="F13" s="5"/>
      <c r="G13" s="5">
        <v>0</v>
      </c>
      <c r="H13" s="5">
        <v>0</v>
      </c>
      <c r="I13" s="4"/>
      <c r="J13" s="5"/>
      <c r="K13" s="40">
        <v>24349</v>
      </c>
      <c r="L13" s="40"/>
      <c r="M13" s="40">
        <v>0</v>
      </c>
      <c r="N13" s="40">
        <v>24349</v>
      </c>
    </row>
    <row r="14" spans="1:14" x14ac:dyDescent="0.3">
      <c r="A14" t="s">
        <v>68</v>
      </c>
      <c r="E14" s="5">
        <v>9967</v>
      </c>
      <c r="F14" s="5"/>
      <c r="G14" s="5">
        <v>0</v>
      </c>
      <c r="H14" s="5">
        <v>9967</v>
      </c>
      <c r="I14" s="4"/>
      <c r="J14" s="5"/>
      <c r="K14" s="40">
        <v>9858</v>
      </c>
      <c r="L14" s="40"/>
      <c r="M14" s="40">
        <v>0</v>
      </c>
      <c r="N14" s="40">
        <v>9858</v>
      </c>
    </row>
    <row r="15" spans="1:14" x14ac:dyDescent="0.3">
      <c r="A15" t="s">
        <v>69</v>
      </c>
      <c r="E15" s="5">
        <v>545.92999999999995</v>
      </c>
      <c r="F15" s="5"/>
      <c r="G15" s="5">
        <v>0</v>
      </c>
      <c r="H15" s="5">
        <v>545.92999999999995</v>
      </c>
      <c r="I15" s="4"/>
      <c r="J15" s="5"/>
      <c r="K15" s="40">
        <v>395.28</v>
      </c>
      <c r="L15" s="40"/>
      <c r="M15" s="40">
        <v>395.28</v>
      </c>
      <c r="N15" s="40">
        <v>0</v>
      </c>
    </row>
    <row r="16" spans="1:14" x14ac:dyDescent="0.3">
      <c r="A16" t="s">
        <v>60</v>
      </c>
      <c r="E16" s="5">
        <v>12213</v>
      </c>
      <c r="F16" s="5"/>
      <c r="G16" s="5">
        <v>1632</v>
      </c>
      <c r="H16" s="5">
        <v>10581</v>
      </c>
      <c r="I16" s="4" t="str">
        <f t="shared" ref="I16:I23" si="0">IF(SUM(+E16-(SUM(G16:H16)))=0,"",IF(SUM(+E16-(SUM(G16:H16)))=(0),"","ERR"))</f>
        <v/>
      </c>
      <c r="J16" s="5"/>
      <c r="K16" s="40">
        <v>0</v>
      </c>
      <c r="L16" s="40"/>
      <c r="M16" s="40">
        <v>0</v>
      </c>
      <c r="N16" s="40">
        <v>0</v>
      </c>
    </row>
    <row r="17" spans="1:14" x14ac:dyDescent="0.3">
      <c r="A17" t="s">
        <v>61</v>
      </c>
      <c r="E17" s="5">
        <v>107.89</v>
      </c>
      <c r="F17" s="5"/>
      <c r="G17" s="5">
        <v>107.89</v>
      </c>
      <c r="H17" s="5"/>
      <c r="I17" s="4" t="str">
        <f t="shared" si="0"/>
        <v/>
      </c>
      <c r="J17" s="5"/>
      <c r="K17" s="40">
        <v>0</v>
      </c>
      <c r="L17" s="40"/>
      <c r="M17" s="40">
        <v>0</v>
      </c>
      <c r="N17" s="40">
        <v>0</v>
      </c>
    </row>
    <row r="18" spans="1:14" ht="15" thickBot="1" x14ac:dyDescent="0.35">
      <c r="E18" s="44"/>
      <c r="F18" s="5"/>
      <c r="G18" s="44"/>
      <c r="H18" s="44"/>
      <c r="I18" s="4" t="str">
        <f t="shared" si="0"/>
        <v/>
      </c>
      <c r="J18" s="5"/>
      <c r="K18" s="42"/>
      <c r="L18" s="40"/>
      <c r="M18" s="42"/>
      <c r="N18" s="42"/>
    </row>
    <row r="19" spans="1:14" x14ac:dyDescent="0.3">
      <c r="E19" s="43"/>
      <c r="F19" s="5"/>
      <c r="G19" s="43"/>
      <c r="H19" s="43"/>
      <c r="I19" s="4" t="str">
        <f t="shared" si="0"/>
        <v/>
      </c>
      <c r="J19" s="5"/>
      <c r="K19" s="40"/>
      <c r="L19" s="40"/>
      <c r="M19" s="40"/>
      <c r="N19" s="40"/>
    </row>
    <row r="20" spans="1:14" x14ac:dyDescent="0.3">
      <c r="E20" s="5">
        <f>SUM(E11:E18)</f>
        <v>31738.28</v>
      </c>
      <c r="F20" s="5"/>
      <c r="G20" s="5">
        <f>SUM(G11:G18)</f>
        <v>3224.35</v>
      </c>
      <c r="H20" s="5">
        <f>SUM(H11:H18)</f>
        <v>28513.93</v>
      </c>
      <c r="I20" s="4" t="str">
        <f t="shared" si="0"/>
        <v/>
      </c>
      <c r="J20" s="5"/>
      <c r="K20" s="40">
        <f>SUM(K11:K18)</f>
        <v>66951.679999999993</v>
      </c>
      <c r="L20" s="40"/>
      <c r="M20" s="40">
        <f>SUM(M11:M18)</f>
        <v>395.28</v>
      </c>
      <c r="N20" s="40">
        <f>SUM(N11:N18)</f>
        <v>66556.399999999994</v>
      </c>
    </row>
    <row r="21" spans="1:14" ht="15" thickBot="1" x14ac:dyDescent="0.35">
      <c r="E21" s="44"/>
      <c r="F21" s="5"/>
      <c r="G21" s="44"/>
      <c r="H21" s="44"/>
      <c r="I21" s="4" t="str">
        <f t="shared" si="0"/>
        <v/>
      </c>
      <c r="J21" s="5"/>
      <c r="K21" s="42"/>
      <c r="L21" s="40"/>
      <c r="M21" s="42"/>
      <c r="N21" s="42"/>
    </row>
    <row r="22" spans="1:14" x14ac:dyDescent="0.3">
      <c r="E22" s="5"/>
      <c r="F22" s="5"/>
      <c r="G22" s="5"/>
      <c r="H22" s="5"/>
      <c r="I22" s="4" t="str">
        <f t="shared" si="0"/>
        <v/>
      </c>
      <c r="J22" s="5"/>
      <c r="K22" s="40"/>
      <c r="L22" s="40"/>
      <c r="M22" s="40"/>
      <c r="N22" s="40"/>
    </row>
    <row r="23" spans="1:14" x14ac:dyDescent="0.3">
      <c r="A23" s="3" t="s">
        <v>10</v>
      </c>
      <c r="E23" s="5"/>
      <c r="F23" s="5"/>
      <c r="G23" s="5"/>
      <c r="H23" s="5"/>
      <c r="I23" s="4" t="str">
        <f t="shared" si="0"/>
        <v/>
      </c>
      <c r="J23" s="5"/>
      <c r="K23" s="40"/>
      <c r="L23" s="40"/>
      <c r="M23" s="40"/>
      <c r="N23" s="40"/>
    </row>
    <row r="24" spans="1:14" x14ac:dyDescent="0.3">
      <c r="E24" s="5"/>
      <c r="F24" s="5"/>
      <c r="G24" s="5"/>
      <c r="H24" s="5"/>
      <c r="I24" s="4"/>
      <c r="J24" s="5"/>
      <c r="K24" s="40"/>
      <c r="L24" s="40"/>
      <c r="M24" s="40"/>
      <c r="N24" s="40"/>
    </row>
    <row r="25" spans="1:14" x14ac:dyDescent="0.3">
      <c r="A25" t="s">
        <v>45</v>
      </c>
      <c r="C25" t="s">
        <v>65</v>
      </c>
      <c r="E25" s="5">
        <v>0</v>
      </c>
      <c r="F25" s="5"/>
      <c r="G25" s="5">
        <v>0</v>
      </c>
      <c r="H25" s="5">
        <v>0</v>
      </c>
      <c r="I25" s="4"/>
      <c r="J25" s="5"/>
      <c r="K25" s="40">
        <v>32349.4</v>
      </c>
      <c r="L25" s="40"/>
      <c r="M25" s="40">
        <v>0</v>
      </c>
      <c r="N25" s="40">
        <v>32349.4</v>
      </c>
    </row>
    <row r="26" spans="1:14" x14ac:dyDescent="0.3">
      <c r="A26" t="s">
        <v>45</v>
      </c>
      <c r="C26" t="s">
        <v>60</v>
      </c>
      <c r="E26" s="5">
        <v>2288.5300000000002</v>
      </c>
      <c r="F26" s="5"/>
      <c r="G26" s="5">
        <v>0</v>
      </c>
      <c r="H26" s="5">
        <v>2288.5300000000002</v>
      </c>
      <c r="I26" s="4"/>
      <c r="J26" s="5"/>
      <c r="K26" s="40">
        <v>1319</v>
      </c>
      <c r="L26" s="40"/>
      <c r="M26" s="40">
        <v>0</v>
      </c>
      <c r="N26" s="40">
        <v>1319</v>
      </c>
    </row>
    <row r="27" spans="1:14" x14ac:dyDescent="0.3">
      <c r="A27" t="s">
        <v>101</v>
      </c>
      <c r="C27" t="s">
        <v>68</v>
      </c>
      <c r="E27" s="5">
        <v>2250</v>
      </c>
      <c r="F27" s="5"/>
      <c r="G27" s="5">
        <v>0</v>
      </c>
      <c r="H27" s="5">
        <v>2250</v>
      </c>
      <c r="I27" s="4"/>
      <c r="J27" s="5"/>
      <c r="K27" s="40">
        <v>0</v>
      </c>
      <c r="L27" s="40"/>
      <c r="M27" s="40">
        <v>0</v>
      </c>
      <c r="N27" s="40">
        <v>0</v>
      </c>
    </row>
    <row r="28" spans="1:14" x14ac:dyDescent="0.3">
      <c r="A28" t="s">
        <v>45</v>
      </c>
      <c r="C28" t="s">
        <v>6</v>
      </c>
      <c r="E28" s="5">
        <v>2508.4299999999998</v>
      </c>
      <c r="F28" s="5"/>
      <c r="G28" s="5">
        <v>2508.4299999999998</v>
      </c>
      <c r="H28" s="5"/>
      <c r="I28" s="4"/>
      <c r="J28" s="5"/>
      <c r="K28" s="40">
        <v>5112.87</v>
      </c>
      <c r="L28" s="40"/>
      <c r="M28" s="40">
        <v>5112.87</v>
      </c>
      <c r="N28" s="40">
        <v>0</v>
      </c>
    </row>
    <row r="29" spans="1:14" x14ac:dyDescent="0.3">
      <c r="A29" t="s">
        <v>66</v>
      </c>
      <c r="E29" s="5">
        <v>7420</v>
      </c>
      <c r="F29" s="5"/>
      <c r="G29" s="5">
        <v>0</v>
      </c>
      <c r="H29" s="5">
        <v>7420</v>
      </c>
      <c r="I29" s="4"/>
      <c r="J29" s="5"/>
      <c r="K29" s="40"/>
      <c r="L29" s="40"/>
      <c r="M29" s="40"/>
      <c r="N29" s="40"/>
    </row>
    <row r="30" spans="1:14" x14ac:dyDescent="0.3">
      <c r="E30" s="5"/>
      <c r="F30" s="5"/>
      <c r="G30" s="5"/>
      <c r="H30" s="5"/>
      <c r="I30" s="4"/>
      <c r="J30" s="5"/>
      <c r="K30" s="40"/>
      <c r="L30" s="40"/>
      <c r="M30" s="40"/>
      <c r="N30" s="40"/>
    </row>
    <row r="31" spans="1:14" ht="15" thickBot="1" x14ac:dyDescent="0.35">
      <c r="E31" s="44"/>
      <c r="F31" s="5"/>
      <c r="G31" s="44"/>
      <c r="H31" s="5"/>
      <c r="I31" s="4"/>
      <c r="J31" s="5"/>
      <c r="K31" s="42"/>
      <c r="L31" s="40"/>
      <c r="M31" s="42"/>
      <c r="N31" s="42"/>
    </row>
    <row r="32" spans="1:14" x14ac:dyDescent="0.3">
      <c r="E32" s="43"/>
      <c r="F32" s="5"/>
      <c r="G32" s="43"/>
      <c r="H32" s="6"/>
      <c r="I32" s="4" t="str">
        <f>IF(SUM(+E32-(SUM(G32:H32)))=0,"",IF(SUM(+E32-(SUM(G32:H32)))=(0),"","ERR"))</f>
        <v/>
      </c>
      <c r="J32" s="5"/>
      <c r="K32" s="40"/>
      <c r="L32" s="40"/>
      <c r="M32" s="40"/>
      <c r="N32" s="40"/>
    </row>
    <row r="33" spans="1:14" x14ac:dyDescent="0.3">
      <c r="E33" s="5">
        <f>SUM(E25:E31)</f>
        <v>14466.960000000001</v>
      </c>
      <c r="F33" s="5"/>
      <c r="G33" s="5">
        <f>SUM(G26:G31)</f>
        <v>2508.4299999999998</v>
      </c>
      <c r="H33" s="5">
        <f>SUM(H25:H31)</f>
        <v>11958.53</v>
      </c>
      <c r="I33" s="4"/>
      <c r="J33" s="5"/>
      <c r="K33" s="40">
        <f>SUM(K25:K31)</f>
        <v>38781.270000000004</v>
      </c>
      <c r="L33" s="40"/>
      <c r="M33" s="40">
        <f>SUM(M25:M31)</f>
        <v>5112.87</v>
      </c>
      <c r="N33" s="40">
        <f>SUM(N25:N31)</f>
        <v>33668.400000000001</v>
      </c>
    </row>
    <row r="34" spans="1:14" ht="15" thickBot="1" x14ac:dyDescent="0.35">
      <c r="E34" s="44"/>
      <c r="F34" s="5"/>
      <c r="G34" s="44"/>
      <c r="H34" s="44"/>
      <c r="I34" s="4" t="str">
        <f>IF(SUM(+E34-(SUM(G34:H34)))=0,"",IF(SUM(+E34-(SUM(G34:H34)))=(0),"","ERR"))</f>
        <v/>
      </c>
      <c r="J34" s="5"/>
      <c r="K34" s="42"/>
      <c r="L34" s="40"/>
      <c r="M34" s="42"/>
      <c r="N34" s="42"/>
    </row>
    <row r="35" spans="1:14" x14ac:dyDescent="0.3">
      <c r="E35" s="5"/>
      <c r="F35" s="5"/>
      <c r="G35" s="5"/>
      <c r="H35" s="5"/>
      <c r="I35" s="4" t="str">
        <f>IF(SUM(+E35-(SUM(G35:H35)))=0,"",IF(SUM(+E35-(SUM(G35:H35)))=(0),"","ERR"))</f>
        <v/>
      </c>
      <c r="J35" s="5"/>
      <c r="K35" s="40"/>
      <c r="L35" s="40"/>
      <c r="M35" s="40"/>
      <c r="N35" s="40"/>
    </row>
    <row r="36" spans="1:14" x14ac:dyDescent="0.3">
      <c r="A36" t="s">
        <v>21</v>
      </c>
      <c r="E36" s="5">
        <f>+E20-E33</f>
        <v>17271.32</v>
      </c>
      <c r="F36" s="5"/>
      <c r="G36" s="5">
        <f>+G20-G33</f>
        <v>715.92000000000007</v>
      </c>
      <c r="H36" s="5">
        <f>+H20-H33</f>
        <v>16555.400000000001</v>
      </c>
      <c r="I36" s="4"/>
      <c r="J36" s="5"/>
      <c r="K36" s="40">
        <f>+K20-K33</f>
        <v>28170.409999999989</v>
      </c>
      <c r="L36" s="40"/>
      <c r="M36" s="40">
        <f>+M20-M33</f>
        <v>-4717.59</v>
      </c>
      <c r="N36" s="40">
        <f>+N20-N33</f>
        <v>32887.999999999993</v>
      </c>
    </row>
    <row r="37" spans="1:14" ht="15" thickBot="1" x14ac:dyDescent="0.35">
      <c r="E37" s="7"/>
      <c r="F37" s="5"/>
      <c r="G37" s="7"/>
      <c r="H37" s="7"/>
      <c r="I37" s="4" t="str">
        <f t="shared" ref="I37:I51" si="1">IF(SUM(+E37-(SUM(G37:H37)))=0,"",IF(SUM(+E37-(SUM(G37:H37)))=(0),"","ERR"))</f>
        <v/>
      </c>
      <c r="J37" s="5"/>
      <c r="K37" s="42"/>
      <c r="L37" s="40"/>
      <c r="M37" s="42"/>
      <c r="N37" s="42"/>
    </row>
    <row r="38" spans="1:14" ht="15" thickTop="1" x14ac:dyDescent="0.3">
      <c r="E38" s="5"/>
      <c r="F38" s="5"/>
      <c r="G38" s="5"/>
      <c r="H38" s="5"/>
      <c r="I38" s="4" t="str">
        <f t="shared" si="1"/>
        <v/>
      </c>
      <c r="J38" s="5"/>
      <c r="K38" s="5"/>
    </row>
    <row r="39" spans="1:14" ht="23.4" x14ac:dyDescent="0.45">
      <c r="A39" s="22" t="s">
        <v>41</v>
      </c>
      <c r="E39" s="5"/>
      <c r="F39" s="5"/>
      <c r="G39" s="5"/>
      <c r="H39" s="5"/>
      <c r="I39" s="4" t="str">
        <f t="shared" si="1"/>
        <v/>
      </c>
      <c r="J39" s="5"/>
      <c r="K39" s="5"/>
    </row>
    <row r="40" spans="1:14" x14ac:dyDescent="0.3">
      <c r="E40" s="5"/>
      <c r="F40" s="5"/>
      <c r="G40" s="5"/>
      <c r="H40" s="5"/>
      <c r="I40" s="4" t="str">
        <f t="shared" si="1"/>
        <v/>
      </c>
      <c r="J40" s="5"/>
      <c r="K40" s="5"/>
    </row>
    <row r="41" spans="1:14" x14ac:dyDescent="0.3">
      <c r="A41" s="3" t="s">
        <v>14</v>
      </c>
      <c r="E41" s="5"/>
      <c r="F41" s="5"/>
      <c r="G41" s="5"/>
      <c r="H41" s="5"/>
      <c r="I41" s="4" t="str">
        <f t="shared" si="1"/>
        <v/>
      </c>
      <c r="J41" s="5"/>
      <c r="K41" s="5"/>
    </row>
    <row r="42" spans="1:14" x14ac:dyDescent="0.3">
      <c r="E42" s="5"/>
      <c r="F42" s="5"/>
      <c r="G42" s="5"/>
      <c r="H42" s="5"/>
      <c r="I42" s="4" t="str">
        <f t="shared" si="1"/>
        <v/>
      </c>
      <c r="J42" s="5"/>
    </row>
    <row r="43" spans="1:14" x14ac:dyDescent="0.3">
      <c r="A43" t="s">
        <v>16</v>
      </c>
      <c r="E43" s="10">
        <v>140000</v>
      </c>
      <c r="F43" s="5"/>
      <c r="G43" s="5">
        <v>140000</v>
      </c>
      <c r="H43" s="5">
        <v>0</v>
      </c>
      <c r="I43" s="4" t="str">
        <f t="shared" si="1"/>
        <v/>
      </c>
      <c r="J43" s="38"/>
      <c r="K43" s="40">
        <v>140000</v>
      </c>
      <c r="L43" s="40"/>
      <c r="M43" s="40">
        <v>140000</v>
      </c>
      <c r="N43" s="40">
        <v>0</v>
      </c>
    </row>
    <row r="44" spans="1:14" x14ac:dyDescent="0.3">
      <c r="E44" s="5"/>
      <c r="F44" s="5"/>
      <c r="G44" s="5"/>
      <c r="H44" s="5"/>
      <c r="I44" s="4" t="str">
        <f t="shared" si="1"/>
        <v/>
      </c>
      <c r="J44" s="5"/>
      <c r="K44" s="40"/>
      <c r="L44" s="40"/>
      <c r="M44" s="40"/>
      <c r="N44" s="40"/>
    </row>
    <row r="45" spans="1:14" x14ac:dyDescent="0.3">
      <c r="E45" s="5"/>
      <c r="F45" s="5"/>
      <c r="G45" s="5"/>
      <c r="H45" s="5"/>
      <c r="I45" s="4" t="str">
        <f t="shared" si="1"/>
        <v/>
      </c>
      <c r="J45" s="5"/>
      <c r="K45" s="40"/>
      <c r="L45" s="40"/>
      <c r="M45" s="40"/>
      <c r="N45" s="40"/>
    </row>
    <row r="46" spans="1:14" x14ac:dyDescent="0.3">
      <c r="E46" s="5"/>
      <c r="F46" s="5"/>
      <c r="G46" s="5"/>
      <c r="H46" s="5"/>
      <c r="I46" s="4" t="str">
        <f t="shared" si="1"/>
        <v/>
      </c>
      <c r="J46" s="5"/>
      <c r="K46" s="40"/>
      <c r="L46" s="40"/>
      <c r="M46" s="40"/>
      <c r="N46" s="40"/>
    </row>
    <row r="47" spans="1:14" x14ac:dyDescent="0.3">
      <c r="A47" t="s">
        <v>17</v>
      </c>
      <c r="E47" s="5">
        <v>0</v>
      </c>
      <c r="F47" s="5"/>
      <c r="G47" s="5">
        <v>0</v>
      </c>
      <c r="H47" s="5">
        <v>0</v>
      </c>
      <c r="I47" s="4" t="str">
        <f t="shared" si="1"/>
        <v/>
      </c>
      <c r="J47" s="5"/>
      <c r="K47" s="40">
        <v>1319</v>
      </c>
      <c r="L47" s="40"/>
      <c r="M47" s="40">
        <v>0</v>
      </c>
      <c r="N47" s="40">
        <v>1319</v>
      </c>
    </row>
    <row r="48" spans="1:14" x14ac:dyDescent="0.3">
      <c r="E48" s="5"/>
      <c r="F48" s="5"/>
      <c r="G48" s="5"/>
      <c r="H48" s="5"/>
      <c r="I48" s="4" t="str">
        <f t="shared" si="1"/>
        <v/>
      </c>
      <c r="J48" s="5"/>
      <c r="K48" s="40"/>
      <c r="L48" s="40"/>
      <c r="M48" s="40"/>
      <c r="N48" s="40"/>
    </row>
    <row r="49" spans="1:14" x14ac:dyDescent="0.3">
      <c r="A49" t="s">
        <v>18</v>
      </c>
      <c r="C49" s="18"/>
      <c r="E49" s="5">
        <v>18487.689999999999</v>
      </c>
      <c r="F49" s="5"/>
      <c r="G49" s="19">
        <v>18487.689999999999</v>
      </c>
      <c r="H49" s="5">
        <v>0</v>
      </c>
      <c r="I49" s="4"/>
      <c r="J49" s="5"/>
      <c r="K49" s="40">
        <v>9681.84</v>
      </c>
      <c r="L49" s="40"/>
      <c r="M49" s="40">
        <v>9681.84</v>
      </c>
      <c r="N49" s="40">
        <v>0</v>
      </c>
    </row>
    <row r="50" spans="1:14" ht="15" thickBot="1" x14ac:dyDescent="0.35">
      <c r="E50" s="44"/>
      <c r="F50" s="5"/>
      <c r="G50" s="44"/>
      <c r="H50" s="44"/>
      <c r="I50" s="4" t="str">
        <f t="shared" si="1"/>
        <v/>
      </c>
      <c r="J50" s="5"/>
      <c r="K50" s="40"/>
      <c r="L50" s="40"/>
      <c r="M50" s="40"/>
      <c r="N50" s="40"/>
    </row>
    <row r="51" spans="1:14" x14ac:dyDescent="0.3">
      <c r="E51" s="43"/>
      <c r="F51" s="5"/>
      <c r="G51" s="43"/>
      <c r="H51" s="43"/>
      <c r="I51" s="4" t="str">
        <f t="shared" si="1"/>
        <v/>
      </c>
      <c r="J51" s="5"/>
      <c r="K51" s="40"/>
      <c r="L51" s="40"/>
      <c r="M51" s="40"/>
      <c r="N51" s="40"/>
    </row>
    <row r="52" spans="1:14" x14ac:dyDescent="0.3">
      <c r="E52" s="5">
        <f>SUM(E43:E49)</f>
        <v>158487.69</v>
      </c>
      <c r="F52" s="5"/>
      <c r="G52" s="5">
        <f t="shared" ref="G52:H52" si="2">SUM(G43:G50)</f>
        <v>158487.69</v>
      </c>
      <c r="H52" s="5">
        <f t="shared" si="2"/>
        <v>0</v>
      </c>
      <c r="I52" s="4"/>
      <c r="J52" s="5"/>
      <c r="K52" s="40">
        <f>SUM(K43:K49)</f>
        <v>151000.84</v>
      </c>
      <c r="L52" s="40"/>
      <c r="M52" s="40">
        <f>SUM(M43:M49)</f>
        <v>149681.84</v>
      </c>
      <c r="N52" s="40">
        <f>SUM(N43:N49)</f>
        <v>1319</v>
      </c>
    </row>
    <row r="53" spans="1:14" ht="15" thickBot="1" x14ac:dyDescent="0.35">
      <c r="E53" s="44"/>
      <c r="F53" s="5"/>
      <c r="G53" s="44"/>
      <c r="H53" s="44"/>
      <c r="I53" s="4" t="str">
        <f t="shared" ref="I53:I64" si="3">IF(SUM(+E53-(SUM(G53:H53)))=0,"",IF(SUM(+E53-(SUM(G53:H53)))=(0),"","ERR"))</f>
        <v/>
      </c>
      <c r="J53" s="5"/>
      <c r="K53" s="42"/>
      <c r="L53" s="40"/>
      <c r="M53" s="42"/>
      <c r="N53" s="42"/>
    </row>
    <row r="54" spans="1:14" x14ac:dyDescent="0.3">
      <c r="E54" s="5"/>
      <c r="F54" s="5"/>
      <c r="G54" s="5"/>
      <c r="H54" s="5"/>
      <c r="I54" s="4" t="str">
        <f t="shared" si="3"/>
        <v/>
      </c>
      <c r="J54" s="5"/>
      <c r="K54" s="5"/>
    </row>
    <row r="55" spans="1:14" x14ac:dyDescent="0.3">
      <c r="A55" s="3" t="s">
        <v>15</v>
      </c>
      <c r="E55" s="5"/>
      <c r="F55" s="5"/>
      <c r="G55" s="5"/>
      <c r="H55" s="5"/>
      <c r="I55" s="4" t="str">
        <f t="shared" si="3"/>
        <v/>
      </c>
      <c r="J55" s="5"/>
      <c r="K55" s="5"/>
    </row>
    <row r="56" spans="1:14" x14ac:dyDescent="0.3">
      <c r="E56" s="5"/>
      <c r="F56" s="5"/>
      <c r="G56" s="5"/>
      <c r="H56" s="5"/>
      <c r="I56" s="4" t="str">
        <f t="shared" si="3"/>
        <v/>
      </c>
      <c r="J56" s="5"/>
      <c r="K56" s="5"/>
    </row>
    <row r="57" spans="1:14" x14ac:dyDescent="0.3">
      <c r="A57" t="s">
        <v>19</v>
      </c>
      <c r="E57" s="5">
        <v>0</v>
      </c>
      <c r="F57" s="5"/>
      <c r="G57" s="5"/>
      <c r="H57" s="5"/>
      <c r="I57" s="4" t="str">
        <f t="shared" si="3"/>
        <v/>
      </c>
      <c r="J57" s="5"/>
      <c r="K57" s="10">
        <v>0</v>
      </c>
      <c r="L57" s="10"/>
      <c r="M57" s="10"/>
      <c r="N57" s="10"/>
    </row>
    <row r="58" spans="1:14" x14ac:dyDescent="0.3">
      <c r="E58" s="5"/>
      <c r="F58" s="5"/>
      <c r="G58" s="5"/>
      <c r="H58" s="5"/>
      <c r="I58" s="4" t="str">
        <f t="shared" si="3"/>
        <v/>
      </c>
      <c r="J58" s="5"/>
      <c r="K58" s="10"/>
      <c r="L58" s="10"/>
      <c r="M58" s="10"/>
      <c r="N58" s="10"/>
    </row>
    <row r="59" spans="1:14" x14ac:dyDescent="0.3">
      <c r="A59" t="s">
        <v>20</v>
      </c>
      <c r="E59" s="5">
        <v>0</v>
      </c>
      <c r="F59" s="5"/>
      <c r="G59" s="5"/>
      <c r="H59" s="5"/>
      <c r="I59" s="4" t="str">
        <f t="shared" si="3"/>
        <v/>
      </c>
      <c r="J59" s="5"/>
      <c r="K59" s="10">
        <v>0</v>
      </c>
      <c r="L59" s="10"/>
      <c r="M59" s="10"/>
      <c r="N59" s="10"/>
    </row>
    <row r="60" spans="1:14" ht="15" thickBot="1" x14ac:dyDescent="0.35">
      <c r="E60" s="44"/>
      <c r="F60" s="5"/>
      <c r="G60" s="44"/>
      <c r="H60" s="44"/>
      <c r="I60" s="4" t="str">
        <f t="shared" si="3"/>
        <v/>
      </c>
      <c r="J60" s="5"/>
      <c r="K60" s="46"/>
      <c r="L60" s="10"/>
      <c r="M60" s="46"/>
      <c r="N60" s="46"/>
    </row>
    <row r="61" spans="1:14" x14ac:dyDescent="0.3">
      <c r="E61" s="43"/>
      <c r="F61" s="5"/>
      <c r="G61" s="43"/>
      <c r="H61" s="43"/>
      <c r="I61" s="4" t="str">
        <f t="shared" si="3"/>
        <v/>
      </c>
      <c r="J61" s="5"/>
      <c r="K61" s="10"/>
      <c r="L61" s="10"/>
      <c r="M61" s="10"/>
      <c r="N61" s="10"/>
    </row>
    <row r="62" spans="1:14" x14ac:dyDescent="0.3">
      <c r="E62" s="5">
        <v>0</v>
      </c>
      <c r="F62" s="5"/>
      <c r="G62" s="5">
        <f t="shared" ref="G62:H62" si="4">SUM(G57:G60)</f>
        <v>0</v>
      </c>
      <c r="H62" s="5">
        <f t="shared" si="4"/>
        <v>0</v>
      </c>
      <c r="I62" s="4" t="str">
        <f t="shared" si="3"/>
        <v/>
      </c>
      <c r="J62" s="5"/>
      <c r="K62" s="10">
        <v>0</v>
      </c>
      <c r="L62" s="10"/>
      <c r="M62" s="10">
        <v>0</v>
      </c>
      <c r="N62" s="10">
        <v>0</v>
      </c>
    </row>
    <row r="63" spans="1:14" ht="15" thickBot="1" x14ac:dyDescent="0.35">
      <c r="E63" s="44"/>
      <c r="F63" s="5"/>
      <c r="G63" s="44"/>
      <c r="H63" s="44"/>
      <c r="I63" s="4" t="str">
        <f t="shared" si="3"/>
        <v/>
      </c>
      <c r="J63" s="5"/>
      <c r="K63" s="46"/>
      <c r="L63" s="10"/>
      <c r="M63" s="46"/>
      <c r="N63" s="46"/>
    </row>
    <row r="64" spans="1:14" x14ac:dyDescent="0.3">
      <c r="E64" s="5"/>
      <c r="F64" s="5"/>
      <c r="G64" s="5"/>
      <c r="H64" s="5"/>
      <c r="I64" s="4" t="str">
        <f t="shared" si="3"/>
        <v/>
      </c>
      <c r="J64" s="5"/>
      <c r="K64" s="10"/>
      <c r="L64" s="10"/>
      <c r="M64" s="10"/>
      <c r="N64" s="10"/>
    </row>
    <row r="65" spans="1:14" x14ac:dyDescent="0.3">
      <c r="A65" t="s">
        <v>26</v>
      </c>
      <c r="E65" s="5">
        <f>+E52-E62</f>
        <v>158487.69</v>
      </c>
      <c r="F65" s="5"/>
      <c r="G65" s="5">
        <f t="shared" ref="G65:H65" si="5">+G52-G62</f>
        <v>158487.69</v>
      </c>
      <c r="H65" s="5">
        <f t="shared" si="5"/>
        <v>0</v>
      </c>
      <c r="I65" s="4"/>
      <c r="J65" s="5"/>
      <c r="K65" s="10">
        <f>+K52-K62</f>
        <v>151000.84</v>
      </c>
      <c r="L65" s="10"/>
      <c r="M65" s="10">
        <f>+M52-M62</f>
        <v>149681.84</v>
      </c>
      <c r="N65" s="10">
        <f>+N52-N62</f>
        <v>1319</v>
      </c>
    </row>
    <row r="66" spans="1:14" ht="15" thickBot="1" x14ac:dyDescent="0.35">
      <c r="E66" s="7"/>
      <c r="F66" s="5"/>
      <c r="G66" s="7"/>
      <c r="H66" s="7"/>
      <c r="I66" s="4" t="str">
        <f>IF(SUM(+E66-(SUM(G66:H66)))=0,"",IF(SUM(+E66-(SUM(G66:H66)))=(0),"","ERR"))</f>
        <v/>
      </c>
      <c r="J66" s="5"/>
      <c r="K66" s="47"/>
      <c r="M66" s="48"/>
      <c r="N66" s="48"/>
    </row>
    <row r="67" spans="1:14" ht="15" thickTop="1" x14ac:dyDescent="0.3">
      <c r="E67" s="5"/>
      <c r="F67" s="5"/>
      <c r="G67" s="5"/>
      <c r="H67" s="5"/>
      <c r="I67" s="4" t="str">
        <f>IF(SUM(+E67-(SUM(G67:H67)))=0,"",IF(SUM(+E67-(SUM(G67:H67)))=(0),"","ERR"))</f>
        <v/>
      </c>
      <c r="J67" s="5"/>
      <c r="K67" s="5"/>
    </row>
    <row r="68" spans="1:14" x14ac:dyDescent="0.3">
      <c r="A68" s="3" t="s">
        <v>22</v>
      </c>
      <c r="E68" s="5"/>
      <c r="F68" s="5"/>
      <c r="G68" s="5"/>
      <c r="H68" s="5"/>
      <c r="I68" s="4" t="str">
        <f>IF(SUM(+E68-(SUM(G68:H68)))=0,"",IF(SUM(+E68-(SUM(G68:H68)))=(0),"","ERR"))</f>
        <v/>
      </c>
      <c r="J68" s="5"/>
      <c r="K68" s="5"/>
    </row>
    <row r="69" spans="1:14" x14ac:dyDescent="0.3">
      <c r="E69" s="5"/>
      <c r="F69" s="5"/>
      <c r="G69" s="5"/>
      <c r="H69" s="5"/>
      <c r="I69" s="4" t="str">
        <f>IF(SUM(+E69-(SUM(G69:H69)))=0,"",IF(SUM(+E69-(SUM(G69:H69)))=(0),"","ERR"))</f>
        <v/>
      </c>
      <c r="J69" s="5"/>
      <c r="K69" s="5"/>
    </row>
    <row r="70" spans="1:14" x14ac:dyDescent="0.3">
      <c r="A70" t="s">
        <v>23</v>
      </c>
      <c r="E70" s="19">
        <v>18487.689999999999</v>
      </c>
      <c r="F70" s="13"/>
      <c r="G70" s="5">
        <v>18487.689999999999</v>
      </c>
      <c r="H70" s="5">
        <v>0</v>
      </c>
      <c r="I70" s="4"/>
      <c r="J70" s="5"/>
      <c r="K70" s="5">
        <v>9681.84</v>
      </c>
      <c r="L70" s="5"/>
      <c r="M70">
        <v>9681.84</v>
      </c>
      <c r="N70">
        <v>0</v>
      </c>
    </row>
    <row r="71" spans="1:14" x14ac:dyDescent="0.3">
      <c r="E71" s="5"/>
      <c r="F71" s="5"/>
      <c r="G71" s="5"/>
      <c r="H71" s="5"/>
      <c r="I71" s="4" t="str">
        <f>IF(SUM(+E71-(SUM(G71:H71)))=0,"",IF(SUM(+E71-(SUM(G71:H71)))=(0),"","ERR"))</f>
        <v/>
      </c>
      <c r="J71" s="5"/>
      <c r="K71" s="5"/>
    </row>
    <row r="72" spans="1:14" x14ac:dyDescent="0.3">
      <c r="A72" t="s">
        <v>24</v>
      </c>
      <c r="E72" s="5">
        <f>G72+H72</f>
        <v>17271.32</v>
      </c>
      <c r="F72" s="5"/>
      <c r="G72" s="5">
        <f>+G36</f>
        <v>715.92000000000007</v>
      </c>
      <c r="H72" s="5">
        <f>+H36</f>
        <v>16555.400000000001</v>
      </c>
      <c r="I72" s="4"/>
      <c r="J72" s="5"/>
      <c r="K72" s="5">
        <f>M72+N72</f>
        <v>28170.409999999993</v>
      </c>
      <c r="M72" s="40">
        <f>+M36</f>
        <v>-4717.59</v>
      </c>
      <c r="N72" s="40">
        <f>+N36</f>
        <v>32887.999999999993</v>
      </c>
    </row>
    <row r="73" spans="1:14" ht="15" thickBot="1" x14ac:dyDescent="0.35">
      <c r="E73" s="44"/>
      <c r="F73" s="5"/>
      <c r="G73" s="44"/>
      <c r="H73" s="44"/>
      <c r="I73" s="4" t="str">
        <f>IF(SUM(+E73-(SUM(G73:H73)))=0,"",IF(SUM(+E73-(SUM(G73:H73)))=(0),"","ERR"))</f>
        <v/>
      </c>
      <c r="J73" s="5"/>
      <c r="K73" s="44"/>
      <c r="M73" s="45"/>
      <c r="N73" s="45"/>
    </row>
    <row r="74" spans="1:14" x14ac:dyDescent="0.3">
      <c r="E74" s="5"/>
      <c r="F74" s="5"/>
      <c r="G74" s="5"/>
      <c r="H74" s="5"/>
      <c r="I74" s="4" t="str">
        <f>IF(SUM(+E74-(SUM(G74:H74)))=0,"",IF(SUM(+E74-(SUM(G74:H74)))=(0),"","ERR"))</f>
        <v/>
      </c>
      <c r="J74" s="5"/>
      <c r="K74" s="5"/>
    </row>
    <row r="75" spans="1:14" x14ac:dyDescent="0.3">
      <c r="A75" t="s">
        <v>25</v>
      </c>
      <c r="E75" s="5">
        <f t="shared" ref="E75:H75" si="6">SUM(E70:E73)</f>
        <v>35759.009999999995</v>
      </c>
      <c r="F75" s="5"/>
      <c r="G75" s="5">
        <f t="shared" si="6"/>
        <v>19203.61</v>
      </c>
      <c r="H75" s="5">
        <f t="shared" si="6"/>
        <v>16555.400000000001</v>
      </c>
      <c r="I75" s="4"/>
      <c r="J75" s="5"/>
      <c r="K75" s="5">
        <f>SUM(K70:K73)</f>
        <v>37852.249999999993</v>
      </c>
      <c r="M75">
        <f>+SUM(M70:M73)</f>
        <v>4964.25</v>
      </c>
      <c r="N75" s="24">
        <f>SUM(N70:N73)</f>
        <v>32887.999999999993</v>
      </c>
    </row>
    <row r="76" spans="1:14" ht="15" thickBot="1" x14ac:dyDescent="0.35">
      <c r="E76" s="7"/>
      <c r="F76" s="5"/>
      <c r="G76" s="7"/>
      <c r="H76" s="7"/>
      <c r="I76" s="4" t="str">
        <f>IF(SUM(+E76-(SUM(G76:H76)))=0,"",IF(SUM(+E76-(SUM(G76:H76)))=(0),"","ERR"))</f>
        <v/>
      </c>
      <c r="J76" s="5"/>
      <c r="K76" s="7"/>
      <c r="M76" s="49"/>
      <c r="N76" s="49"/>
    </row>
    <row r="77" spans="1:14" ht="15" thickTop="1" x14ac:dyDescent="0.3">
      <c r="E77" s="5"/>
      <c r="F77" s="5"/>
      <c r="G77" s="5"/>
      <c r="H77" s="5"/>
      <c r="I77" s="5"/>
      <c r="J77" s="5"/>
      <c r="K77" s="5"/>
    </row>
    <row r="78" spans="1:14" x14ac:dyDescent="0.3">
      <c r="E78" s="5"/>
      <c r="F78" s="5"/>
      <c r="G78" s="5"/>
      <c r="H78" s="5"/>
      <c r="I78" s="5"/>
      <c r="J78" s="5"/>
      <c r="K78" s="5"/>
    </row>
    <row r="80" spans="1:14" x14ac:dyDescent="0.3">
      <c r="A80" t="s">
        <v>42</v>
      </c>
    </row>
    <row r="82" spans="1:1" x14ac:dyDescent="0.3">
      <c r="A82" t="s">
        <v>59</v>
      </c>
    </row>
  </sheetData>
  <pageMargins left="0.70866141732283472" right="0.70866141732283472" top="0.74803149606299213" bottom="0.74803149606299213" header="0.31496062992125984" footer="0.31496062992125984"/>
  <pageSetup paperSize="9" scale="40" orientation="landscape" horizontalDpi="4294967293" r:id="rId1"/>
  <rowBreaks count="1" manualBreakCount="1">
    <brk id="37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8BB81B-8D55-4D0E-B0F1-8503FBA19F7C}">
  <dimension ref="A1:M8"/>
  <sheetViews>
    <sheetView workbookViewId="0">
      <selection activeCell="I18" sqref="I18"/>
    </sheetView>
  </sheetViews>
  <sheetFormatPr defaultRowHeight="14.4" x14ac:dyDescent="0.3"/>
  <cols>
    <col min="1" max="1" width="13.21875" customWidth="1"/>
    <col min="6" max="6" width="14.109375" customWidth="1"/>
    <col min="8" max="8" width="10.77734375" customWidth="1"/>
    <col min="13" max="13" width="13.21875" customWidth="1"/>
  </cols>
  <sheetData>
    <row r="1" spans="1:13" x14ac:dyDescent="0.3">
      <c r="A1" s="1" t="s">
        <v>14</v>
      </c>
      <c r="F1" s="10"/>
      <c r="M1" s="10"/>
    </row>
    <row r="2" spans="1:13" x14ac:dyDescent="0.3">
      <c r="F2" s="10" t="s">
        <v>51</v>
      </c>
      <c r="M2" s="10" t="s">
        <v>52</v>
      </c>
    </row>
    <row r="3" spans="1:13" x14ac:dyDescent="0.3">
      <c r="A3" s="1" t="s">
        <v>0</v>
      </c>
      <c r="B3" s="1" t="s">
        <v>1</v>
      </c>
      <c r="C3" s="1"/>
      <c r="D3" s="1"/>
      <c r="E3" s="1" t="s">
        <v>48</v>
      </c>
      <c r="F3" s="11" t="s">
        <v>29</v>
      </c>
      <c r="G3" s="1"/>
      <c r="H3" s="1" t="s">
        <v>0</v>
      </c>
      <c r="I3" s="1" t="s">
        <v>1</v>
      </c>
      <c r="J3" s="1"/>
      <c r="K3" s="1"/>
      <c r="L3" s="1" t="s">
        <v>3</v>
      </c>
      <c r="M3" s="11" t="s">
        <v>30</v>
      </c>
    </row>
    <row r="4" spans="1:13" x14ac:dyDescent="0.3">
      <c r="A4" s="9"/>
      <c r="B4" s="28"/>
      <c r="C4" s="28"/>
      <c r="F4" s="24"/>
      <c r="G4" s="5"/>
      <c r="H4" s="9">
        <v>45017</v>
      </c>
      <c r="I4" t="s">
        <v>43</v>
      </c>
      <c r="M4" s="24">
        <v>140000</v>
      </c>
    </row>
    <row r="5" spans="1:13" x14ac:dyDescent="0.3">
      <c r="F5" s="24"/>
      <c r="M5" s="24"/>
    </row>
    <row r="6" spans="1:13" x14ac:dyDescent="0.3">
      <c r="A6" s="23">
        <v>45382</v>
      </c>
      <c r="B6" t="s">
        <v>44</v>
      </c>
      <c r="F6" s="24">
        <v>140000</v>
      </c>
      <c r="M6" s="24"/>
    </row>
    <row r="7" spans="1:13" s="1" customFormat="1" x14ac:dyDescent="0.3">
      <c r="F7" s="25">
        <f>SUM(F4:F6)</f>
        <v>140000</v>
      </c>
      <c r="M7" s="25">
        <f>SUM(M4:M6)</f>
        <v>140000</v>
      </c>
    </row>
    <row r="8" spans="1:13" x14ac:dyDescent="0.3">
      <c r="F8" s="24"/>
      <c r="H8" s="9">
        <v>45383</v>
      </c>
      <c r="I8" t="s">
        <v>43</v>
      </c>
      <c r="M8" s="24">
        <v>140000</v>
      </c>
    </row>
  </sheetData>
  <pageMargins left="0.7" right="0.7" top="0.75" bottom="0.75" header="0.3" footer="0.3"/>
  <pageSetup paperSize="9" orientation="landscape" horizontalDpi="4294967293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34E6F1-440A-408D-84AC-FA2C48E63626}">
  <dimension ref="A1:M8"/>
  <sheetViews>
    <sheetView workbookViewId="0">
      <selection activeCell="K21" sqref="K21"/>
    </sheetView>
  </sheetViews>
  <sheetFormatPr defaultRowHeight="14.4" x14ac:dyDescent="0.3"/>
  <cols>
    <col min="1" max="1" width="11.44140625" customWidth="1"/>
    <col min="6" max="6" width="10.77734375" customWidth="1"/>
    <col min="8" max="8" width="11.44140625" customWidth="1"/>
    <col min="13" max="13" width="10.77734375" bestFit="1" customWidth="1"/>
  </cols>
  <sheetData>
    <row r="1" spans="1:13" x14ac:dyDescent="0.3">
      <c r="A1" s="1" t="s">
        <v>58</v>
      </c>
      <c r="F1" s="10"/>
      <c r="M1" s="10"/>
    </row>
    <row r="2" spans="1:13" x14ac:dyDescent="0.3">
      <c r="F2" s="10" t="s">
        <v>51</v>
      </c>
      <c r="M2" s="10" t="s">
        <v>52</v>
      </c>
    </row>
    <row r="3" spans="1:13" x14ac:dyDescent="0.3">
      <c r="A3" s="1" t="s">
        <v>0</v>
      </c>
      <c r="B3" s="1" t="s">
        <v>1</v>
      </c>
      <c r="C3" s="1"/>
      <c r="D3" s="1"/>
      <c r="E3" s="1" t="s">
        <v>48</v>
      </c>
      <c r="F3" s="11" t="s">
        <v>29</v>
      </c>
      <c r="G3" s="1"/>
      <c r="H3" s="1" t="s">
        <v>0</v>
      </c>
      <c r="I3" s="1" t="s">
        <v>1</v>
      </c>
      <c r="J3" s="1"/>
      <c r="K3" s="1"/>
      <c r="L3" s="1" t="s">
        <v>3</v>
      </c>
      <c r="M3" s="11" t="s">
        <v>30</v>
      </c>
    </row>
    <row r="4" spans="1:13" ht="17.399999999999999" customHeight="1" x14ac:dyDescent="0.3">
      <c r="A4" s="9"/>
      <c r="F4" s="24"/>
      <c r="G4" s="5"/>
      <c r="H4" s="9">
        <v>45017</v>
      </c>
      <c r="I4" t="s">
        <v>43</v>
      </c>
      <c r="M4" s="24">
        <v>0</v>
      </c>
    </row>
    <row r="5" spans="1:13" x14ac:dyDescent="0.3">
      <c r="F5" s="24"/>
      <c r="M5" s="24"/>
    </row>
    <row r="6" spans="1:13" x14ac:dyDescent="0.3">
      <c r="H6" s="23">
        <v>45382</v>
      </c>
      <c r="I6" t="s">
        <v>44</v>
      </c>
      <c r="M6" s="24">
        <v>0</v>
      </c>
    </row>
    <row r="7" spans="1:13" s="1" customFormat="1" x14ac:dyDescent="0.3">
      <c r="F7" s="25">
        <f>SUM(F4:F6)</f>
        <v>0</v>
      </c>
      <c r="M7" s="25">
        <f>SUM(M4:M6)</f>
        <v>0</v>
      </c>
    </row>
    <row r="8" spans="1:13" x14ac:dyDescent="0.3">
      <c r="A8" s="9">
        <v>45383</v>
      </c>
      <c r="B8" t="s">
        <v>43</v>
      </c>
      <c r="F8" s="24">
        <v>0</v>
      </c>
    </row>
  </sheetData>
  <pageMargins left="0.7" right="0.7" top="0.75" bottom="0.75" header="0.3" footer="0.3"/>
  <pageSetup paperSize="9" orientation="landscape" horizontalDpi="4294967293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7DBEF1-D281-4C69-AD61-29BD402B4F41}">
  <sheetPr>
    <pageSetUpPr fitToPage="1"/>
  </sheetPr>
  <dimension ref="A1:M10"/>
  <sheetViews>
    <sheetView workbookViewId="0">
      <selection activeCell="D15" sqref="D15"/>
    </sheetView>
  </sheetViews>
  <sheetFormatPr defaultRowHeight="14.4" x14ac:dyDescent="0.3"/>
  <cols>
    <col min="1" max="1" width="11.21875" customWidth="1"/>
    <col min="4" max="4" width="10" customWidth="1"/>
    <col min="5" max="5" width="16.77734375" customWidth="1"/>
    <col min="6" max="6" width="12.21875" customWidth="1"/>
    <col min="8" max="8" width="12.44140625" style="34" customWidth="1"/>
    <col min="13" max="13" width="11.44140625" customWidth="1"/>
  </cols>
  <sheetData>
    <row r="1" spans="1:13" x14ac:dyDescent="0.3">
      <c r="A1" s="1" t="s">
        <v>50</v>
      </c>
      <c r="F1" s="10"/>
      <c r="M1" s="10"/>
    </row>
    <row r="2" spans="1:13" x14ac:dyDescent="0.3">
      <c r="A2" t="s">
        <v>63</v>
      </c>
      <c r="F2" s="10"/>
      <c r="M2" s="10"/>
    </row>
    <row r="3" spans="1:13" x14ac:dyDescent="0.3">
      <c r="F3" s="10" t="s">
        <v>51</v>
      </c>
      <c r="M3" s="10" t="s">
        <v>52</v>
      </c>
    </row>
    <row r="4" spans="1:13" x14ac:dyDescent="0.3">
      <c r="A4" s="1" t="s">
        <v>0</v>
      </c>
      <c r="B4" s="1" t="s">
        <v>1</v>
      </c>
      <c r="C4" s="1"/>
      <c r="D4" s="1"/>
      <c r="E4" s="1" t="s">
        <v>48</v>
      </c>
      <c r="F4" s="11" t="s">
        <v>29</v>
      </c>
      <c r="G4" s="1"/>
      <c r="H4" s="35" t="s">
        <v>0</v>
      </c>
      <c r="I4" s="1" t="s">
        <v>1</v>
      </c>
      <c r="J4" s="1"/>
      <c r="K4" s="1"/>
      <c r="L4" s="1" t="s">
        <v>3</v>
      </c>
      <c r="M4" s="11" t="s">
        <v>30</v>
      </c>
    </row>
    <row r="5" spans="1:13" ht="15.6" x14ac:dyDescent="0.3">
      <c r="A5" s="9"/>
      <c r="B5" s="29"/>
      <c r="C5" s="28"/>
      <c r="F5" s="24"/>
      <c r="H5" s="32">
        <v>45017</v>
      </c>
      <c r="I5" t="s">
        <v>43</v>
      </c>
      <c r="M5" s="24">
        <v>0</v>
      </c>
    </row>
    <row r="6" spans="1:13" x14ac:dyDescent="0.3">
      <c r="F6" s="24"/>
      <c r="H6" s="32"/>
      <c r="M6" s="24"/>
    </row>
    <row r="7" spans="1:13" x14ac:dyDescent="0.3">
      <c r="A7" s="23">
        <v>45382</v>
      </c>
      <c r="B7" t="s">
        <v>44</v>
      </c>
      <c r="F7" s="24"/>
    </row>
    <row r="8" spans="1:13" s="1" customFormat="1" x14ac:dyDescent="0.3">
      <c r="F8" s="25">
        <f>SUM(F5:F7)</f>
        <v>0</v>
      </c>
      <c r="H8" s="35"/>
      <c r="M8" s="25">
        <f>SUM(M5:M6)</f>
        <v>0</v>
      </c>
    </row>
    <row r="9" spans="1:13" x14ac:dyDescent="0.3">
      <c r="F9" s="24"/>
      <c r="H9" s="32">
        <v>45383</v>
      </c>
      <c r="I9" t="s">
        <v>43</v>
      </c>
      <c r="M9" s="24">
        <v>0</v>
      </c>
    </row>
    <row r="10" spans="1:13" x14ac:dyDescent="0.3">
      <c r="F10" s="24"/>
    </row>
  </sheetData>
  <sortState xmlns:xlrd2="http://schemas.microsoft.com/office/spreadsheetml/2017/richdata2" ref="A5:F5">
    <sortCondition ref="A5"/>
  </sortState>
  <pageMargins left="0.7" right="0.7" top="0.75" bottom="0.75" header="0.3" footer="0.3"/>
  <pageSetup paperSize="9" scale="97" fitToHeight="0" orientation="landscape" horizontalDpi="4294967293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64DDD3-432C-450E-9189-7D353D5EBDDE}">
  <dimension ref="A1:M12"/>
  <sheetViews>
    <sheetView workbookViewId="0">
      <selection activeCell="Q8" sqref="Q8"/>
    </sheetView>
  </sheetViews>
  <sheetFormatPr defaultRowHeight="14.4" x14ac:dyDescent="0.3"/>
  <cols>
    <col min="1" max="1" width="11.21875" customWidth="1"/>
    <col min="6" max="6" width="10.77734375" customWidth="1"/>
    <col min="8" max="8" width="12.44140625" customWidth="1"/>
    <col min="13" max="13" width="11.21875" customWidth="1"/>
  </cols>
  <sheetData>
    <row r="1" spans="1:13" x14ac:dyDescent="0.3">
      <c r="A1" s="1" t="s">
        <v>50</v>
      </c>
      <c r="F1" s="10"/>
      <c r="M1" s="10"/>
    </row>
    <row r="2" spans="1:13" x14ac:dyDescent="0.3">
      <c r="A2" t="s">
        <v>62</v>
      </c>
      <c r="F2" s="10"/>
      <c r="M2" s="10"/>
    </row>
    <row r="3" spans="1:13" x14ac:dyDescent="0.3">
      <c r="F3" s="10" t="s">
        <v>51</v>
      </c>
      <c r="M3" s="10" t="s">
        <v>52</v>
      </c>
    </row>
    <row r="4" spans="1:13" x14ac:dyDescent="0.3">
      <c r="A4" s="1" t="s">
        <v>0</v>
      </c>
      <c r="B4" s="1" t="s">
        <v>1</v>
      </c>
      <c r="C4" s="1"/>
      <c r="D4" s="1"/>
      <c r="E4" s="1" t="s">
        <v>48</v>
      </c>
      <c r="F4" s="11" t="s">
        <v>29</v>
      </c>
      <c r="G4" s="1"/>
      <c r="H4" s="1" t="s">
        <v>0</v>
      </c>
      <c r="I4" s="1" t="s">
        <v>1</v>
      </c>
      <c r="J4" s="1"/>
      <c r="K4" s="1"/>
      <c r="L4" s="1" t="s">
        <v>3</v>
      </c>
      <c r="M4" s="11" t="s">
        <v>30</v>
      </c>
    </row>
    <row r="5" spans="1:13" x14ac:dyDescent="0.3">
      <c r="A5" s="32">
        <v>45028</v>
      </c>
      <c r="B5" t="s">
        <v>73</v>
      </c>
      <c r="F5" s="24">
        <v>3474</v>
      </c>
      <c r="G5" s="5"/>
      <c r="H5" s="32">
        <v>45017</v>
      </c>
      <c r="I5" t="s">
        <v>43</v>
      </c>
      <c r="M5" s="24">
        <v>969.53</v>
      </c>
    </row>
    <row r="6" spans="1:13" ht="15.6" x14ac:dyDescent="0.3">
      <c r="A6" s="32">
        <v>45034</v>
      </c>
      <c r="B6" s="29" t="s">
        <v>76</v>
      </c>
      <c r="F6" s="24">
        <v>7280</v>
      </c>
      <c r="H6" s="32">
        <v>45033</v>
      </c>
      <c r="I6" t="s">
        <v>75</v>
      </c>
      <c r="J6" s="28"/>
      <c r="M6" s="24">
        <v>7280</v>
      </c>
    </row>
    <row r="7" spans="1:13" ht="15.6" x14ac:dyDescent="0.3">
      <c r="A7" s="32">
        <v>45062</v>
      </c>
      <c r="B7" s="29" t="s">
        <v>82</v>
      </c>
      <c r="C7" s="28"/>
      <c r="F7" s="24">
        <v>7420</v>
      </c>
      <c r="G7" s="1"/>
      <c r="H7" s="36">
        <v>45049</v>
      </c>
      <c r="I7" t="s">
        <v>79</v>
      </c>
      <c r="M7" s="24">
        <v>5788</v>
      </c>
    </row>
    <row r="8" spans="1:13" ht="15.6" x14ac:dyDescent="0.3">
      <c r="A8" s="9"/>
      <c r="B8" s="29"/>
      <c r="F8" s="24"/>
      <c r="H8" s="32">
        <v>45062</v>
      </c>
      <c r="I8" t="s">
        <v>83</v>
      </c>
      <c r="M8" s="24">
        <v>1632</v>
      </c>
    </row>
    <row r="9" spans="1:13" x14ac:dyDescent="0.3">
      <c r="F9" s="24"/>
      <c r="H9" s="32">
        <v>45342</v>
      </c>
      <c r="I9" t="s">
        <v>99</v>
      </c>
      <c r="L9" s="34"/>
      <c r="M9" s="41">
        <v>4793</v>
      </c>
    </row>
    <row r="10" spans="1:13" x14ac:dyDescent="0.3">
      <c r="A10" s="9">
        <v>45382</v>
      </c>
      <c r="B10" s="23" t="s">
        <v>44</v>
      </c>
      <c r="F10" s="24">
        <v>2288.5300000000002</v>
      </c>
    </row>
    <row r="11" spans="1:13" x14ac:dyDescent="0.3">
      <c r="F11" s="25">
        <f>SUM(F5:F10)</f>
        <v>20462.53</v>
      </c>
      <c r="H11" s="34"/>
      <c r="I11" s="34"/>
      <c r="J11" s="34"/>
      <c r="K11" s="34"/>
      <c r="L11" s="34"/>
      <c r="M11" s="39">
        <f>SUM(M5:M9)</f>
        <v>20462.53</v>
      </c>
    </row>
    <row r="12" spans="1:13" x14ac:dyDescent="0.3">
      <c r="F12" s="24"/>
      <c r="H12" s="9">
        <v>45383</v>
      </c>
      <c r="I12" t="s">
        <v>43</v>
      </c>
      <c r="M12" s="24">
        <v>2288.5300000000002</v>
      </c>
    </row>
  </sheetData>
  <sortState xmlns:xlrd2="http://schemas.microsoft.com/office/spreadsheetml/2017/richdata2" ref="H6:M8">
    <sortCondition ref="H6:H8"/>
  </sortState>
  <pageMargins left="0.7" right="0.7" top="0.75" bottom="0.75" header="0.3" footer="0.3"/>
  <pageSetup paperSize="9" orientation="landscape" horizontalDpi="4294967293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M10"/>
  <sheetViews>
    <sheetView workbookViewId="0">
      <selection activeCell="M6" sqref="M6"/>
    </sheetView>
  </sheetViews>
  <sheetFormatPr defaultRowHeight="14.4" x14ac:dyDescent="0.3"/>
  <cols>
    <col min="1" max="1" width="11.21875" customWidth="1"/>
    <col min="5" max="5" width="23" customWidth="1"/>
    <col min="8" max="8" width="12.44140625" customWidth="1"/>
    <col min="9" max="9" width="11.21875" customWidth="1"/>
  </cols>
  <sheetData>
    <row r="1" spans="1:13" x14ac:dyDescent="0.3">
      <c r="A1" s="1" t="s">
        <v>50</v>
      </c>
      <c r="F1" s="10"/>
      <c r="M1" s="10"/>
    </row>
    <row r="2" spans="1:13" x14ac:dyDescent="0.3">
      <c r="A2" t="s">
        <v>67</v>
      </c>
      <c r="F2" s="10"/>
      <c r="M2" s="10"/>
    </row>
    <row r="3" spans="1:13" x14ac:dyDescent="0.3">
      <c r="F3" s="10" t="s">
        <v>51</v>
      </c>
      <c r="M3" s="10" t="s">
        <v>52</v>
      </c>
    </row>
    <row r="4" spans="1:13" x14ac:dyDescent="0.3">
      <c r="A4" s="1" t="s">
        <v>0</v>
      </c>
      <c r="B4" s="1" t="s">
        <v>1</v>
      </c>
      <c r="C4" s="1"/>
      <c r="D4" s="1"/>
      <c r="E4" s="1" t="s">
        <v>48</v>
      </c>
      <c r="F4" s="11" t="s">
        <v>29</v>
      </c>
      <c r="G4" s="1"/>
      <c r="H4" s="1" t="s">
        <v>0</v>
      </c>
      <c r="I4" s="1" t="s">
        <v>1</v>
      </c>
      <c r="J4" s="1"/>
      <c r="K4" s="1"/>
      <c r="L4" s="1" t="s">
        <v>3</v>
      </c>
      <c r="M4" s="11" t="s">
        <v>30</v>
      </c>
    </row>
    <row r="5" spans="1:13" ht="15.6" x14ac:dyDescent="0.3">
      <c r="A5" s="32">
        <v>45146</v>
      </c>
      <c r="B5" s="29" t="s">
        <v>93</v>
      </c>
      <c r="F5" s="24">
        <v>2250</v>
      </c>
      <c r="G5" s="5"/>
      <c r="H5" s="32">
        <v>45017</v>
      </c>
      <c r="I5" t="s">
        <v>43</v>
      </c>
      <c r="M5" s="24">
        <v>0</v>
      </c>
    </row>
    <row r="6" spans="1:13" ht="15" customHeight="1" x14ac:dyDescent="0.3">
      <c r="F6" s="24"/>
      <c r="H6" s="32">
        <v>45147</v>
      </c>
      <c r="I6" t="s">
        <v>94</v>
      </c>
      <c r="M6" s="24">
        <v>9967</v>
      </c>
    </row>
    <row r="7" spans="1:13" x14ac:dyDescent="0.3">
      <c r="A7" s="32">
        <v>45382</v>
      </c>
      <c r="B7" t="s">
        <v>44</v>
      </c>
      <c r="F7" s="24">
        <v>7717</v>
      </c>
      <c r="M7" s="24"/>
    </row>
    <row r="8" spans="1:13" s="1" customFormat="1" x14ac:dyDescent="0.3">
      <c r="F8" s="25">
        <f>SUM(F5:F7)</f>
        <v>9967</v>
      </c>
      <c r="M8" s="25">
        <f>SUM(M5:M7)</f>
        <v>9967</v>
      </c>
    </row>
    <row r="9" spans="1:13" x14ac:dyDescent="0.3">
      <c r="F9" s="24"/>
      <c r="H9" s="9">
        <v>45383</v>
      </c>
      <c r="I9" t="s">
        <v>43</v>
      </c>
      <c r="M9" s="24">
        <v>7717</v>
      </c>
    </row>
    <row r="10" spans="1:13" x14ac:dyDescent="0.3">
      <c r="F10" s="24"/>
    </row>
  </sheetData>
  <pageMargins left="0.7" right="0.7" top="0.75" bottom="0.75" header="0.3" footer="0.3"/>
  <pageSetup scale="89" orientation="landscape" horizontalDpi="4294967293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M22"/>
  <sheetViews>
    <sheetView workbookViewId="0">
      <selection activeCell="M27" sqref="M27"/>
    </sheetView>
  </sheetViews>
  <sheetFormatPr defaultRowHeight="14.4" x14ac:dyDescent="0.3"/>
  <cols>
    <col min="1" max="1" width="13.21875" style="31" customWidth="1"/>
    <col min="4" max="4" width="23.21875" customWidth="1"/>
    <col min="5" max="5" width="14.21875" customWidth="1"/>
    <col min="6" max="6" width="10.88671875" customWidth="1"/>
    <col min="8" max="8" width="10.77734375" bestFit="1" customWidth="1"/>
    <col min="13" max="13" width="12.21875" customWidth="1"/>
  </cols>
  <sheetData>
    <row r="1" spans="1:13" x14ac:dyDescent="0.3">
      <c r="A1" s="30" t="s">
        <v>49</v>
      </c>
      <c r="F1" t="s">
        <v>51</v>
      </c>
      <c r="M1" t="s">
        <v>52</v>
      </c>
    </row>
    <row r="2" spans="1:13" x14ac:dyDescent="0.3">
      <c r="A2" s="30" t="s">
        <v>0</v>
      </c>
      <c r="B2" s="1" t="s">
        <v>1</v>
      </c>
      <c r="C2" s="1"/>
      <c r="D2" s="1"/>
      <c r="E2" s="1" t="s">
        <v>48</v>
      </c>
      <c r="F2" s="11" t="s">
        <v>29</v>
      </c>
      <c r="G2" s="1"/>
      <c r="H2" s="1" t="s">
        <v>0</v>
      </c>
      <c r="I2" s="1" t="s">
        <v>1</v>
      </c>
      <c r="J2" s="1"/>
      <c r="K2" s="1"/>
      <c r="L2" s="1" t="s">
        <v>3</v>
      </c>
      <c r="M2" s="11" t="s">
        <v>30</v>
      </c>
    </row>
    <row r="3" spans="1:13" x14ac:dyDescent="0.3">
      <c r="A3" s="32">
        <v>45021</v>
      </c>
      <c r="B3" t="s">
        <v>72</v>
      </c>
      <c r="C3" s="28"/>
      <c r="F3" s="24">
        <v>196.94</v>
      </c>
      <c r="H3" s="9">
        <v>45017</v>
      </c>
      <c r="I3" t="s">
        <v>43</v>
      </c>
      <c r="M3" s="24">
        <v>9681.84</v>
      </c>
    </row>
    <row r="4" spans="1:13" ht="15.6" x14ac:dyDescent="0.3">
      <c r="A4" s="32">
        <v>45033</v>
      </c>
      <c r="B4" t="s">
        <v>74</v>
      </c>
      <c r="F4" s="24">
        <v>140</v>
      </c>
      <c r="G4" s="1"/>
      <c r="H4" s="32">
        <v>45042</v>
      </c>
      <c r="I4" s="29" t="s">
        <v>77</v>
      </c>
      <c r="M4" s="24">
        <v>107.89</v>
      </c>
    </row>
    <row r="5" spans="1:13" x14ac:dyDescent="0.3">
      <c r="A5" s="32">
        <v>45061</v>
      </c>
      <c r="B5" t="s">
        <v>80</v>
      </c>
      <c r="F5" s="24">
        <v>69.900000000000006</v>
      </c>
      <c r="H5" s="32">
        <v>45048</v>
      </c>
      <c r="I5" t="s">
        <v>78</v>
      </c>
      <c r="M5" s="24">
        <v>76.86</v>
      </c>
    </row>
    <row r="6" spans="1:13" ht="15.6" x14ac:dyDescent="0.3">
      <c r="A6" s="32">
        <v>45061</v>
      </c>
      <c r="B6" s="29" t="s">
        <v>81</v>
      </c>
      <c r="F6" s="24">
        <v>74.400000000000006</v>
      </c>
      <c r="H6" s="32">
        <v>45077</v>
      </c>
      <c r="I6" t="s">
        <v>85</v>
      </c>
      <c r="M6" s="24">
        <v>360</v>
      </c>
    </row>
    <row r="7" spans="1:13" ht="15.6" x14ac:dyDescent="0.3">
      <c r="A7" s="32">
        <v>45069</v>
      </c>
      <c r="B7" s="29" t="s">
        <v>84</v>
      </c>
      <c r="F7" s="24">
        <v>35</v>
      </c>
      <c r="H7" s="32">
        <v>45104</v>
      </c>
      <c r="I7" s="23" t="s">
        <v>88</v>
      </c>
      <c r="M7" s="24">
        <v>426.5</v>
      </c>
    </row>
    <row r="8" spans="1:13" ht="15.6" x14ac:dyDescent="0.3">
      <c r="A8" s="32">
        <v>45103</v>
      </c>
      <c r="B8" s="29" t="s">
        <v>86</v>
      </c>
      <c r="F8" s="24">
        <v>120</v>
      </c>
      <c r="H8" s="32">
        <v>45112</v>
      </c>
      <c r="I8" t="s">
        <v>78</v>
      </c>
      <c r="M8" s="24">
        <v>207.07</v>
      </c>
    </row>
    <row r="9" spans="1:13" ht="15.6" x14ac:dyDescent="0.3">
      <c r="A9" s="32">
        <v>45104</v>
      </c>
      <c r="B9" s="29" t="s">
        <v>87</v>
      </c>
      <c r="F9" s="24">
        <v>568.66</v>
      </c>
      <c r="H9" s="9">
        <v>45112</v>
      </c>
      <c r="I9" t="s">
        <v>90</v>
      </c>
      <c r="M9" s="24">
        <v>222.37</v>
      </c>
    </row>
    <row r="10" spans="1:13" ht="15.6" x14ac:dyDescent="0.3">
      <c r="A10" s="32">
        <v>45112</v>
      </c>
      <c r="B10" s="29" t="s">
        <v>89</v>
      </c>
      <c r="F10" s="24">
        <v>466.22</v>
      </c>
      <c r="H10" s="32">
        <v>45112</v>
      </c>
      <c r="I10" t="s">
        <v>91</v>
      </c>
      <c r="M10" s="24">
        <v>243.85</v>
      </c>
    </row>
    <row r="11" spans="1:13" ht="15.6" x14ac:dyDescent="0.3">
      <c r="A11" s="32">
        <v>45153</v>
      </c>
      <c r="B11" s="29" t="s">
        <v>80</v>
      </c>
      <c r="F11" s="24">
        <v>55.06</v>
      </c>
      <c r="H11" s="32">
        <v>45131</v>
      </c>
      <c r="I11" t="s">
        <v>92</v>
      </c>
      <c r="M11" s="24">
        <v>179.3</v>
      </c>
    </row>
    <row r="12" spans="1:13" ht="15.6" x14ac:dyDescent="0.3">
      <c r="A12" s="32">
        <v>45153</v>
      </c>
      <c r="B12" s="29" t="s">
        <v>95</v>
      </c>
      <c r="F12" s="24">
        <v>446</v>
      </c>
      <c r="H12" s="32">
        <v>45160</v>
      </c>
      <c r="I12" t="s">
        <v>78</v>
      </c>
      <c r="M12" s="24">
        <v>35</v>
      </c>
    </row>
    <row r="13" spans="1:13" ht="15.6" x14ac:dyDescent="0.3">
      <c r="A13" s="32">
        <v>45195</v>
      </c>
      <c r="B13" s="29" t="s">
        <v>96</v>
      </c>
      <c r="F13" s="24">
        <v>192.44</v>
      </c>
      <c r="H13" s="32">
        <v>45196</v>
      </c>
      <c r="I13" t="s">
        <v>97</v>
      </c>
      <c r="M13" s="24">
        <v>192.44</v>
      </c>
    </row>
    <row r="14" spans="1:13" ht="15.6" x14ac:dyDescent="0.3">
      <c r="A14" s="32">
        <v>45261</v>
      </c>
      <c r="B14" s="29" t="s">
        <v>80</v>
      </c>
      <c r="F14" s="24">
        <v>64.010000000000005</v>
      </c>
      <c r="H14" s="32">
        <v>45237</v>
      </c>
      <c r="I14" t="s">
        <v>78</v>
      </c>
      <c r="M14" s="24">
        <v>194</v>
      </c>
    </row>
    <row r="15" spans="1:13" ht="15.6" x14ac:dyDescent="0.3">
      <c r="A15" s="32"/>
      <c r="B15" s="29"/>
      <c r="F15" s="24"/>
      <c r="H15" s="32">
        <v>45364</v>
      </c>
      <c r="I15" t="s">
        <v>100</v>
      </c>
      <c r="M15" s="24">
        <v>33</v>
      </c>
    </row>
    <row r="16" spans="1:13" ht="15.6" x14ac:dyDescent="0.3">
      <c r="A16" s="32"/>
      <c r="B16" s="29"/>
      <c r="F16" s="24"/>
    </row>
    <row r="17" spans="1:13" ht="15.6" x14ac:dyDescent="0.3">
      <c r="A17" s="23">
        <v>45382</v>
      </c>
      <c r="B17" s="29" t="s">
        <v>44</v>
      </c>
      <c r="F17" s="24">
        <v>9531.49</v>
      </c>
      <c r="H17" s="9"/>
      <c r="I17" s="28"/>
      <c r="M17" s="24"/>
    </row>
    <row r="18" spans="1:13" x14ac:dyDescent="0.3">
      <c r="A18" s="23"/>
      <c r="F18" s="24"/>
      <c r="M18" s="24"/>
    </row>
    <row r="19" spans="1:13" s="1" customFormat="1" x14ac:dyDescent="0.3">
      <c r="A19" s="30"/>
      <c r="F19" s="25">
        <f>SUM(F3:F18)</f>
        <v>11960.12</v>
      </c>
      <c r="M19" s="25">
        <f>SUM(M3:M18)</f>
        <v>11960.12</v>
      </c>
    </row>
    <row r="20" spans="1:13" x14ac:dyDescent="0.3">
      <c r="A20" s="23"/>
      <c r="F20" s="24"/>
      <c r="H20" s="9">
        <v>45383</v>
      </c>
      <c r="I20" t="s">
        <v>43</v>
      </c>
      <c r="M20" s="24">
        <v>9531.49</v>
      </c>
    </row>
    <row r="21" spans="1:13" x14ac:dyDescent="0.3">
      <c r="F21" s="24"/>
      <c r="H21" s="9"/>
      <c r="M21" s="24"/>
    </row>
    <row r="22" spans="1:13" x14ac:dyDescent="0.3">
      <c r="F22" s="24"/>
      <c r="M22" s="24"/>
    </row>
  </sheetData>
  <sortState xmlns:xlrd2="http://schemas.microsoft.com/office/spreadsheetml/2017/richdata2" ref="A3:G5">
    <sortCondition ref="A3"/>
  </sortState>
  <pageMargins left="0.7" right="0.7" top="0.75" bottom="0.75" header="0.3" footer="0.3"/>
  <pageSetup paperSize="9" scale="90" orientation="landscape" horizontalDpi="4294967293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B7B2B01E7DE7F479DA71D55C189FC5A" ma:contentTypeVersion="15" ma:contentTypeDescription="Create a new document." ma:contentTypeScope="" ma:versionID="c0ee98e613f3516b8063d221cc199645">
  <xsd:schema xmlns:xsd="http://www.w3.org/2001/XMLSchema" xmlns:xs="http://www.w3.org/2001/XMLSchema" xmlns:p="http://schemas.microsoft.com/office/2006/metadata/properties" xmlns:ns2="be6bc68f-4813-4b5a-9317-06084912d6e3" xmlns:ns3="83c8eefc-1e4a-4678-b83a-78c25587e92b" targetNamespace="http://schemas.microsoft.com/office/2006/metadata/properties" ma:root="true" ma:fieldsID="27df3dea39cdc63ed497e1eb38d7ce7a" ns2:_="" ns3:_="">
    <xsd:import namespace="be6bc68f-4813-4b5a-9317-06084912d6e3"/>
    <xsd:import namespace="83c8eefc-1e4a-4678-b83a-78c25587e92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  <xsd:element ref="ns2:MediaServiceOCR" minOccurs="0"/>
                <xsd:element ref="ns2:MediaLengthInSeconds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e6bc68f-4813-4b5a-9317-06084912d6e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Image Tags" ma:readOnly="false" ma:fieldId="{5cf76f15-5ced-4ddc-b409-7134ff3c332f}" ma:taxonomyMulti="true" ma:sspId="7296748e-edff-43f0-9c80-381990f46eb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5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dexed="true" ma:internalName="MediaServiceLocation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LengthInSeconds" ma:index="18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1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3c8eefc-1e4a-4678-b83a-78c25587e92b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2e7286b9-7eb0-4c95-9577-2200284e4adc}" ma:internalName="TaxCatchAll" ma:showField="CatchAllData" ma:web="83c8eefc-1e4a-4678-b83a-78c25587e92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9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DC0FB57-E8C5-44C1-B9C0-60529B035D03}"/>
</file>

<file path=customXml/itemProps2.xml><?xml version="1.0" encoding="utf-8"?>
<ds:datastoreItem xmlns:ds="http://schemas.openxmlformats.org/officeDocument/2006/customXml" ds:itemID="{22BE6A41-A32D-4DE5-BED9-F638F7A38CB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Bank</vt:lpstr>
      <vt:lpstr>Bank reconciliation</vt:lpstr>
      <vt:lpstr>Management accounts</vt:lpstr>
      <vt:lpstr>Assets</vt:lpstr>
      <vt:lpstr>Other Donations</vt:lpstr>
      <vt:lpstr>External Leader.CDF.Crown Est</vt:lpstr>
      <vt:lpstr>External Fund NILPS </vt:lpstr>
      <vt:lpstr>National Lottery Heritage Grant</vt:lpstr>
      <vt:lpstr>Unrestricted Funds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</dc:creator>
  <cp:lastModifiedBy>Helen Castle</cp:lastModifiedBy>
  <cp:lastPrinted>2024-05-28T14:11:58Z</cp:lastPrinted>
  <dcterms:created xsi:type="dcterms:W3CDTF">2010-10-05T11:52:10Z</dcterms:created>
  <dcterms:modified xsi:type="dcterms:W3CDTF">2024-06-18T14:10:00Z</dcterms:modified>
</cp:coreProperties>
</file>